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<sst xmlns="http://schemas.openxmlformats.org/spreadsheetml/2006/main" count="195" uniqueCount="136">
  <si>
    <t>№ №</t>
  </si>
  <si>
    <t>Наименование объекта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</si>
  <si>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</si>
  <si>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</si>
  <si>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</si>
  <si>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</si>
  <si>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</si>
  <si>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</si>
  <si>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</si>
  <si>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</si>
  <si>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</si>
  <si>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</si>
  <si>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</si>
  <si>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</si>
  <si>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</si>
  <si>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</si>
  <si>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</si>
  <si>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</si>
  <si>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</si>
  <si>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1</t>
  </si>
  <si>
    <t>2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</si>
  <si>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</si>
  <si>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</si>
  <si>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</si>
  <si>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</si>
  <si>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</si>
  <si>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</si>
  <si>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</si>
  <si>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Электросетевые объекты без НДС</t>
  </si>
  <si>
    <t>Реконструкция КЛ- 10 кВ (прокладка новых КЛ-10 кВ в замен существующих)</t>
  </si>
  <si>
    <t>3</t>
  </si>
  <si>
    <t>4</t>
  </si>
  <si>
    <t>5</t>
  </si>
  <si>
    <t>Реконструкция ВЛ- 0,4 кВ и строительство новых ВЛ-0,4 кВ</t>
  </si>
  <si>
    <t>Реконструкция КЛ-0,4 кВ</t>
  </si>
  <si>
    <t>6</t>
  </si>
  <si>
    <t>7</t>
  </si>
  <si>
    <t>8</t>
  </si>
  <si>
    <t>9</t>
  </si>
  <si>
    <t>10</t>
  </si>
  <si>
    <t>11</t>
  </si>
  <si>
    <t>12</t>
  </si>
  <si>
    <t>Реконструкция ТП-10/0,4 кВ и РП-10 кВ</t>
  </si>
  <si>
    <t>ПРОЧИЕ без НДС</t>
  </si>
  <si>
    <t>Всего по МП "АЭС"</t>
  </si>
  <si>
    <t>Заместитель директора по финансам</t>
  </si>
  <si>
    <t>О.В. Гапон</t>
  </si>
  <si>
    <t xml:space="preserve">Осталось профинанси-
ровать по ре-
зультатам отчетного периода </t>
  </si>
  <si>
    <t xml:space="preserve">план </t>
  </si>
  <si>
    <t xml:space="preserve">Остаток стоимости
на начало
года </t>
  </si>
  <si>
    <t xml:space="preserve">факт </t>
  </si>
  <si>
    <t>13</t>
  </si>
  <si>
    <t>14</t>
  </si>
  <si>
    <t>15</t>
  </si>
  <si>
    <t>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</si>
  <si>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</si>
  <si>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</t>
  </si>
  <si>
    <t>1.3</t>
  </si>
  <si>
    <t xml:space="preserve">Реконструкция ВЛ- 10 кВ </t>
  </si>
  <si>
    <t>Мероприятия по энергосбережению на 2014 г.</t>
  </si>
  <si>
    <t>17</t>
  </si>
  <si>
    <t>18</t>
  </si>
  <si>
    <t>ТП-98 - ТП-239</t>
  </si>
  <si>
    <t>ТП-239 - ТП-241</t>
  </si>
  <si>
    <t>ТП-167 - РП-8</t>
  </si>
  <si>
    <t>ТП-232 - ТП-448</t>
  </si>
  <si>
    <t>ТП-10 - ТП-218</t>
  </si>
  <si>
    <t>ТП-10 - опора ф.96/18 - 115</t>
  </si>
  <si>
    <t>ПС-220/110/10 Абакан-районная яч.11 до оп.1 ДПРМ</t>
  </si>
  <si>
    <t xml:space="preserve">РП-14 яч.2 - оп.69 ф. РП-13/11 - РП-14/2 </t>
  </si>
  <si>
    <t>оп.34 - оп.45 (ВЛ-10 кВ ф.96/18 - 115)</t>
  </si>
  <si>
    <t>РП-10-ТП-251</t>
  </si>
  <si>
    <t>РП-10-ТП-309</t>
  </si>
  <si>
    <t>РП-10/13-ТП-310/4</t>
  </si>
  <si>
    <t>ТП-309-ТП-310</t>
  </si>
  <si>
    <t>ТП-261-ТП-262</t>
  </si>
  <si>
    <t>ТП-251-ТП-252</t>
  </si>
  <si>
    <t>ТП-262-ТП-252</t>
  </si>
  <si>
    <t>ТП-10- опора №1 ф.24/25 - РП-7/5</t>
  </si>
  <si>
    <t>ф. 22/54 - 194</t>
  </si>
  <si>
    <t>ф. 28/12 - 535</t>
  </si>
  <si>
    <t>ф. 96/18 - 115</t>
  </si>
  <si>
    <t>ф. РП-7/7 - 206</t>
  </si>
  <si>
    <t>ф. РП-13/11 - РП-14/2</t>
  </si>
  <si>
    <t>п/ст 24/25 - РП-7/5</t>
  </si>
  <si>
    <t>ТП-389 ф.10</t>
  </si>
  <si>
    <t>ТП-365 ф.14</t>
  </si>
  <si>
    <t>ТП-511 ф.3</t>
  </si>
  <si>
    <t>ТП-600 ф.1, 2</t>
  </si>
  <si>
    <t>ТП-116 ф.2, 7, 9</t>
  </si>
  <si>
    <t>ТП-434 ф.3</t>
  </si>
  <si>
    <t>ТП-46 ф.1</t>
  </si>
  <si>
    <t>ТП-498 ф.1</t>
  </si>
  <si>
    <t>ТП-214 ф.6</t>
  </si>
  <si>
    <t>ТП-214 ф.4, 7</t>
  </si>
  <si>
    <t>ТП-4 ф.5</t>
  </si>
  <si>
    <t>ТП-679 ф.6</t>
  </si>
  <si>
    <t>ТП-110 ф.2, 3</t>
  </si>
  <si>
    <t>ТП-226 ф.1, 2, 4</t>
  </si>
  <si>
    <t>ТП-241 ф.16</t>
  </si>
  <si>
    <t>ТП-220 ф.4</t>
  </si>
  <si>
    <t>ТП-86 - ул. Советская, 40</t>
  </si>
  <si>
    <t>ТП-86 - ул. Советская, 42</t>
  </si>
  <si>
    <t>ТП-86 - ул. Ярыгина, 24</t>
  </si>
  <si>
    <t>ТП-203 - ул. Советская, 32</t>
  </si>
  <si>
    <t>ул. Советская, 32 - ул. Советская, 34</t>
  </si>
  <si>
    <t>ТП-203 - ул. Советская, 34</t>
  </si>
  <si>
    <t>ТП-203 - ул. Советская, 30</t>
  </si>
  <si>
    <t>ТП-203 - ул. Ленина, 71</t>
  </si>
  <si>
    <t>ТП-203 - ул. Ленина, 71А</t>
  </si>
  <si>
    <t>ТП-203 - ул. Ленина, 69</t>
  </si>
  <si>
    <t xml:space="preserve">Замена МТП и старых КТП на новые КТП (90, 358,464) </t>
  </si>
  <si>
    <t>Монтаж защиты микропроцессорной (типа БМРЗ-100)  РТП-22</t>
  </si>
  <si>
    <t>Реконструкция вне плана: ТП-543 (ПР-0,4 кВ)</t>
  </si>
  <si>
    <t>Приобретение  автотранспорта  (автокран "Ивановец" КС-35714К3-10 ОВОИД; ДЭС-100)</t>
  </si>
  <si>
    <t>Приобретение информационно - вычислительной техники</t>
  </si>
  <si>
    <t>ПИР 2015 - 2016 года</t>
  </si>
  <si>
    <t>Телемеханика, развитие радио и технологической связи</t>
  </si>
  <si>
    <t>Реконструкция имодернизация энергетических установок. Замена трансформаторов на ТМГ-12</t>
  </si>
  <si>
    <t xml:space="preserve">11 </t>
  </si>
  <si>
    <t>Заместитель директора по экономике и тарифообразованию</t>
  </si>
  <si>
    <t>М.Ю. Пономаренко</t>
  </si>
  <si>
    <t>РП-10/9-ТП-261/1</t>
  </si>
  <si>
    <t>Реконструкция вне плана: ф.96/13 - РТП-21/03, ф.96/25 - РП-10/16, ф.96/4 - РП-15/13; ф.23/15-278; ф.23/9-РП-2/14; ф.97/15-РП-2/17; РТП-24/15-КТП-10-17; РП-2/12-153; ф. 20/19-462</t>
  </si>
  <si>
    <t>Реконструкция вне плана: ТП-462 ф.2, ТП-517 ф.3, ТП-28 ф.8, ТП-8 ф.11, ТП-40 ф.1;ТП-7 ф.1; ТП-77 ф.15; ТП-702 ф.11; ТП-49 ф.17; ТП-600 ф.1;ТП-90 ф.3, 5; ТП-10-15 ф.7; ТП-21 ф.5; ТП-446 ф.4; ТП-49 ф.17; ТП-108 ф.4; ТП-51 ф. 4</t>
  </si>
  <si>
    <t>Реконструкция вне плана: ТП-49 ф.17; ТП-808 ф.14; ТП-46 ф.1-оп.1, ТП-214 ф.7-оп.1; ТП-116 ф.7-оп.1; ТП-116 ф.9-оп.1;ТП-214 ф.3-оп.2; ТП-214 ф.6-оп.2; ТП-498 ф.1-оп.1; ТП-220 ф. 4-оп.1;ТП-679 ф.1</t>
  </si>
  <si>
    <t>19</t>
  </si>
  <si>
    <t>Реконструкция вне плана</t>
  </si>
  <si>
    <t>Отчет об исполнении инвестиционной программы, млн. рублей  2015г. Муниципальным предприятием г. Абакана "Абаканские электрические сети"</t>
  </si>
  <si>
    <r>
      <t xml:space="preserve">Реконструкция  ТП №390(1), 250(1), 172 (1), 389 (1), 352(1), </t>
    </r>
    <r>
      <rPr>
        <b/>
        <sz val="8"/>
        <rFont val="Times New Roman"/>
        <family val="1"/>
      </rPr>
      <t>130(2</t>
    </r>
    <r>
      <rPr>
        <sz val="8"/>
        <rFont val="Times New Roman"/>
        <family val="1"/>
      </rPr>
      <t>), 70(2), 128(2</t>
    </r>
    <r>
      <rPr>
        <b/>
        <sz val="8"/>
        <rFont val="Times New Roman"/>
        <family val="1"/>
      </rPr>
      <t>)</t>
    </r>
    <r>
      <rPr>
        <sz val="8"/>
        <rFont val="Times New Roman"/>
        <family val="1"/>
      </rPr>
      <t xml:space="preserve">, 202(1), 82(1), 203(1), 311(1), 243 (1), 201(1), 249(1), 164(1), 279 (1), 336(1), 155(1), 17(2), 322(1) с заменой ячеек КСО и замена ЛР на ВН    </t>
    </r>
  </si>
  <si>
    <t>По результатам уточнения проектных и объемов строительно- монтажных работ, стоимомти материалов.</t>
  </si>
  <si>
    <t>По результатам уточнения проектных и объемов строительно- монтажных работ, стоимомти материалов.             В связи с реконструкцией объектов для технологического присоединения новых потребителей</t>
  </si>
  <si>
    <t>отсутствие денежных средств</t>
  </si>
  <si>
    <t xml:space="preserve"> Начальник ПТО</t>
  </si>
  <si>
    <t>А.А. Ханин</t>
  </si>
  <si>
    <t xml:space="preserve">Утверждаю                                                Директор  МП АЭС                                                В.В. Марков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</si>
</sst>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3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1" fillId="34" borderId="17" xfId="0" applyNumberFormat="1" applyFont="1" applyFill="1" applyBorder="1" applyAlignment="1">
      <alignment horizontal="center" vertical="center"/>
    </xf>
    <xf numFmtId="2" fontId="1" fillId="34" borderId="18" xfId="0" applyNumberFormat="1" applyFont="1" applyFill="1" applyBorder="1" applyAlignment="1">
      <alignment horizontal="center" vertical="center"/>
    </xf>
    <xf numFmtId="2" fontId="1" fillId="34" borderId="19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34" borderId="2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164" fontId="1" fillId="33" borderId="13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2" fontId="1" fillId="34" borderId="17" xfId="0" applyNumberFormat="1" applyFont="1" applyFill="1" applyBorder="1" applyAlignment="1">
      <alignment horizontal="center" vertical="center"/>
    </xf>
    <xf numFmtId="2" fontId="1" fillId="34" borderId="18" xfId="0" applyNumberFormat="1" applyFont="1" applyFill="1" applyBorder="1" applyAlignment="1">
      <alignment horizontal="center" vertical="center"/>
    </xf>
    <xf numFmtId="2" fontId="1" fillId="34" borderId="1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/>
    </xf>
    <xf numFmtId="2" fontId="1" fillId="33" borderId="31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2" fontId="1" fillId="33" borderId="30" xfId="0" applyNumberFormat="1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33" borderId="32" xfId="0" applyNumberFormat="1" applyFont="1" applyFill="1" applyBorder="1" applyAlignment="1">
      <alignment horizontal="center" vertical="center"/>
    </xf>
    <xf numFmtId="2" fontId="1" fillId="33" borderId="33" xfId="0" applyNumberFormat="1" applyFont="1" applyFill="1" applyBorder="1" applyAlignment="1">
      <alignment horizontal="center" vertical="center"/>
    </xf>
    <xf numFmtId="2" fontId="1" fillId="33" borderId="34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5" fillId="33" borderId="35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2" fontId="5" fillId="34" borderId="35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2" fontId="42" fillId="34" borderId="17" xfId="0" applyNumberFormat="1" applyFont="1" applyFill="1" applyBorder="1" applyAlignment="1">
      <alignment horizontal="center" vertical="center"/>
    </xf>
    <xf numFmtId="2" fontId="42" fillId="34" borderId="18" xfId="0" applyNumberFormat="1" applyFont="1" applyFill="1" applyBorder="1" applyAlignment="1">
      <alignment horizontal="center" vertical="center"/>
    </xf>
    <xf numFmtId="2" fontId="42" fillId="34" borderId="19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" fontId="5" fillId="33" borderId="40" xfId="0" applyNumberFormat="1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2" fontId="5" fillId="34" borderId="40" xfId="0" applyNumberFormat="1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2" fontId="1" fillId="33" borderId="40" xfId="0" applyNumberFormat="1" applyFont="1" applyFill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50" xfId="0" applyNumberFormat="1" applyFont="1" applyBorder="1" applyAlignment="1">
      <alignment horizontal="left" vertical="center"/>
    </xf>
    <xf numFmtId="0" fontId="5" fillId="0" borderId="51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164" fontId="5" fillId="33" borderId="2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1" fillId="0" borderId="22" xfId="0" applyNumberFormat="1" applyFont="1" applyBorder="1" applyAlignment="1">
      <alignment horizontal="left" vertical="center" wrapText="1"/>
    </xf>
    <xf numFmtId="2" fontId="1" fillId="0" borderId="23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2" fontId="1" fillId="33" borderId="56" xfId="0" applyNumberFormat="1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2" fontId="1" fillId="34" borderId="0" xfId="0" applyNumberFormat="1" applyFont="1" applyFill="1" applyBorder="1" applyAlignment="1">
      <alignment horizontal="center" vertical="center"/>
    </xf>
    <xf numFmtId="2" fontId="1" fillId="34" borderId="30" xfId="0" applyNumberFormat="1" applyFont="1" applyFill="1" applyBorder="1" applyAlignment="1">
      <alignment horizontal="center" vertical="center"/>
    </xf>
    <xf numFmtId="2" fontId="1" fillId="34" borderId="31" xfId="0" applyNumberFormat="1" applyFont="1" applyFill="1" applyBorder="1" applyAlignment="1">
      <alignment horizontal="center" vertical="center"/>
    </xf>
    <xf numFmtId="164" fontId="1" fillId="33" borderId="31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164" fontId="1" fillId="33" borderId="30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2" fontId="42" fillId="34" borderId="11" xfId="0" applyNumberFormat="1" applyFont="1" applyFill="1" applyBorder="1" applyAlignment="1">
      <alignment horizontal="center" vertical="center"/>
    </xf>
    <xf numFmtId="2" fontId="42" fillId="34" borderId="12" xfId="0" applyNumberFormat="1" applyFont="1" applyFill="1" applyBorder="1" applyAlignment="1">
      <alignment horizontal="center" vertical="center"/>
    </xf>
    <xf numFmtId="2" fontId="42" fillId="3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56" xfId="0" applyNumberFormat="1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33" borderId="24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34" borderId="24" xfId="0" applyNumberFormat="1" applyFont="1" applyFill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75</xdr:col>
      <xdr:colOff>19050</xdr:colOff>
      <xdr:row>38</xdr:row>
      <xdr:rowOff>95250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353300" y="78009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4"/>
  <sheetViews>
    <sheetView tabSelected="1" view="pageBreakPreview" zoomScaleSheetLayoutView="100" zoomScalePageLayoutView="0" workbookViewId="0" topLeftCell="A1">
      <selection activeCell="DO31" sqref="DO31:DV31"/>
    </sheetView>
  </sheetViews>
  <sheetFormatPr defaultColWidth="0.875" defaultRowHeight="12.75"/>
  <cols>
    <col min="1" max="9" width="0.875" style="1" customWidth="1"/>
    <col min="10" max="10" width="1.875" style="1" customWidth="1"/>
    <col min="11" max="18" width="0.875" style="1" customWidth="1"/>
    <col min="19" max="19" width="1.875" style="1" customWidth="1"/>
    <col min="20" max="21" width="0.875" style="1" customWidth="1"/>
    <col min="22" max="22" width="2.25390625" style="1" customWidth="1"/>
    <col min="23" max="27" width="0.875" style="1" customWidth="1"/>
    <col min="28" max="28" width="4.75390625" style="1" customWidth="1"/>
    <col min="29" max="31" width="0.875" style="1" customWidth="1"/>
    <col min="32" max="32" width="1.875" style="1" customWidth="1"/>
    <col min="33" max="34" width="0.875" style="1" customWidth="1"/>
    <col min="35" max="35" width="18.25390625" style="1" customWidth="1"/>
    <col min="36" max="51" width="0.875" style="1" customWidth="1"/>
    <col min="52" max="52" width="1.875" style="1" customWidth="1"/>
    <col min="53" max="57" width="0.875" style="1" customWidth="1"/>
    <col min="58" max="58" width="1.75390625" style="1" customWidth="1"/>
    <col min="59" max="59" width="1.875" style="1" bestFit="1" customWidth="1"/>
    <col min="60" max="67" width="0.875" style="1" customWidth="1"/>
    <col min="68" max="68" width="2.00390625" style="1" customWidth="1"/>
    <col min="69" max="72" width="0.875" style="1" customWidth="1"/>
    <col min="73" max="73" width="1.875" style="1" customWidth="1"/>
    <col min="74" max="81" width="0.875" style="1" customWidth="1"/>
    <col min="82" max="82" width="1.875" style="1" customWidth="1"/>
    <col min="83" max="87" width="0.875" style="1" customWidth="1"/>
    <col min="88" max="88" width="1.75390625" style="1" customWidth="1"/>
    <col min="89" max="94" width="0.875" style="1" customWidth="1"/>
    <col min="95" max="95" width="1.875" style="1" bestFit="1" customWidth="1"/>
    <col min="96" max="97" width="0.875" style="1" customWidth="1"/>
    <col min="98" max="98" width="1.625" style="1" customWidth="1"/>
    <col min="99" max="102" width="0.875" style="1" customWidth="1"/>
    <col min="103" max="103" width="1.875" style="1" bestFit="1" customWidth="1"/>
    <col min="104" max="105" width="0.875" style="1" customWidth="1"/>
    <col min="106" max="106" width="1.875" style="1" customWidth="1"/>
    <col min="107" max="114" width="0.875" style="1" customWidth="1"/>
    <col min="115" max="115" width="2.00390625" style="1" customWidth="1"/>
    <col min="116" max="121" width="0.875" style="1" customWidth="1"/>
    <col min="122" max="122" width="2.125" style="1" customWidth="1"/>
    <col min="123" max="130" width="0.875" style="1" customWidth="1"/>
    <col min="131" max="131" width="1.875" style="1" customWidth="1"/>
    <col min="132" max="140" width="0.875" style="1" customWidth="1"/>
    <col min="141" max="141" width="1.37890625" style="1" customWidth="1"/>
    <col min="142" max="142" width="0.875" style="1" customWidth="1"/>
    <col min="143" max="143" width="2.125" style="1" customWidth="1"/>
    <col min="144" max="148" width="0.875" style="1" customWidth="1"/>
    <col min="149" max="149" width="1.75390625" style="1" customWidth="1"/>
    <col min="150" max="156" width="0.875" style="1" customWidth="1"/>
    <col min="157" max="157" width="1.75390625" style="1" customWidth="1"/>
    <col min="158" max="159" width="0.875" style="1" customWidth="1"/>
    <col min="160" max="160" width="2.125" style="1" customWidth="1"/>
    <col min="161" max="166" width="0.875" style="1" customWidth="1"/>
    <col min="167" max="167" width="1.875" style="1" customWidth="1"/>
    <col min="168" max="171" width="0.875" style="1" customWidth="1"/>
    <col min="172" max="172" width="2.625" style="1" customWidth="1"/>
    <col min="173" max="173" width="2.25390625" style="1" customWidth="1"/>
    <col min="174" max="185" width="0.875" style="1" customWidth="1"/>
    <col min="186" max="186" width="2.625" style="1" customWidth="1"/>
    <col min="187" max="199" width="0.875" style="1" customWidth="1"/>
    <col min="200" max="200" width="2.375" style="1" customWidth="1"/>
    <col min="201" max="207" width="0.875" style="1" customWidth="1"/>
    <col min="208" max="208" width="2.625" style="1" customWidth="1"/>
    <col min="209" max="233" width="0.875" style="1" customWidth="1"/>
    <col min="234" max="234" width="0.6171875" style="1" customWidth="1"/>
    <col min="235" max="235" width="0.875" style="1" hidden="1" customWidth="1"/>
    <col min="236" max="236" width="10.00390625" style="1" customWidth="1"/>
    <col min="237" max="16384" width="0.875" style="1" customWidth="1"/>
  </cols>
  <sheetData>
    <row r="1" spans="212:236" ht="33" customHeight="1">
      <c r="HD1" s="240" t="s">
        <v>18</v>
      </c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</row>
    <row r="2" spans="1:236" s="12" customFormat="1" ht="18.75" customHeight="1">
      <c r="A2" s="309" t="s">
        <v>128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09"/>
      <c r="DX2" s="309"/>
      <c r="DY2" s="309"/>
      <c r="DZ2" s="309"/>
      <c r="EA2" s="309"/>
      <c r="EB2" s="309"/>
      <c r="EC2" s="309"/>
      <c r="ED2" s="309"/>
      <c r="EE2" s="309"/>
      <c r="EF2" s="309"/>
      <c r="EG2" s="309"/>
      <c r="EH2" s="309"/>
      <c r="EI2" s="309"/>
      <c r="EJ2" s="309"/>
      <c r="EK2" s="309"/>
      <c r="EL2" s="309"/>
      <c r="EM2" s="309"/>
      <c r="EN2" s="309"/>
      <c r="EO2" s="309"/>
      <c r="EP2" s="309"/>
      <c r="EQ2" s="309"/>
      <c r="ER2" s="309"/>
      <c r="ES2" s="309"/>
      <c r="ET2" s="309"/>
      <c r="EU2" s="309"/>
      <c r="EV2" s="309"/>
      <c r="EW2" s="309"/>
      <c r="EX2" s="309"/>
      <c r="EY2" s="309"/>
      <c r="EZ2" s="309"/>
      <c r="FA2" s="309"/>
      <c r="FB2" s="309"/>
      <c r="FC2" s="309"/>
      <c r="FD2" s="309"/>
      <c r="FE2" s="309"/>
      <c r="FF2" s="309"/>
      <c r="FG2" s="309"/>
      <c r="FH2" s="309"/>
      <c r="FI2" s="309"/>
      <c r="FJ2" s="309"/>
      <c r="FK2" s="309"/>
      <c r="FL2" s="309"/>
      <c r="FM2" s="309"/>
      <c r="FN2" s="309"/>
      <c r="FO2" s="309"/>
      <c r="FP2" s="309"/>
      <c r="FQ2" s="309"/>
      <c r="FR2" s="309"/>
      <c r="FS2" s="309"/>
      <c r="FT2" s="309"/>
      <c r="FU2" s="309"/>
      <c r="FV2" s="309"/>
      <c r="FW2" s="309"/>
      <c r="FX2" s="309"/>
      <c r="FY2" s="309"/>
      <c r="FZ2" s="309"/>
      <c r="GA2" s="309"/>
      <c r="GB2" s="309"/>
      <c r="GC2" s="309"/>
      <c r="GD2" s="309"/>
      <c r="GE2" s="309"/>
      <c r="GF2" s="309"/>
      <c r="GG2" s="309"/>
      <c r="GH2" s="309"/>
      <c r="GI2" s="309"/>
      <c r="GJ2" s="309"/>
      <c r="GK2" s="309"/>
      <c r="GL2" s="309"/>
      <c r="GM2" s="309"/>
      <c r="GN2" s="309"/>
      <c r="GO2" s="309"/>
      <c r="GP2" s="309"/>
      <c r="GQ2" s="309"/>
      <c r="GR2" s="309"/>
      <c r="GS2" s="309"/>
      <c r="GT2" s="309"/>
      <c r="GU2" s="309"/>
      <c r="GV2" s="309"/>
      <c r="GW2" s="309"/>
      <c r="GX2" s="309"/>
      <c r="GY2" s="309"/>
      <c r="GZ2" s="309"/>
      <c r="HA2" s="309"/>
      <c r="HB2" s="309"/>
      <c r="HC2" s="309"/>
      <c r="HD2" s="309"/>
      <c r="HE2" s="309"/>
      <c r="HF2" s="309"/>
      <c r="HG2" s="309"/>
      <c r="HH2" s="309"/>
      <c r="HI2" s="309"/>
      <c r="HJ2" s="309"/>
      <c r="HK2" s="309"/>
      <c r="HL2" s="309"/>
      <c r="HM2" s="309"/>
      <c r="HN2" s="309"/>
      <c r="HO2" s="309"/>
      <c r="HP2" s="309"/>
      <c r="HQ2" s="309"/>
      <c r="HR2" s="309"/>
      <c r="HS2" s="309"/>
      <c r="HT2" s="309"/>
      <c r="HU2" s="309"/>
      <c r="HV2" s="309"/>
      <c r="HW2" s="309"/>
      <c r="HX2" s="309"/>
      <c r="HY2" s="309"/>
      <c r="HZ2" s="309"/>
      <c r="IA2" s="309"/>
      <c r="IB2" s="309"/>
    </row>
    <row r="3" spans="1:236" s="2" customFormat="1" ht="3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240" t="s">
        <v>135</v>
      </c>
      <c r="HF3" s="240"/>
      <c r="HG3" s="240"/>
      <c r="HH3" s="240"/>
      <c r="HI3" s="240"/>
      <c r="HJ3" s="240"/>
      <c r="HK3" s="240"/>
      <c r="HL3" s="240"/>
      <c r="HM3" s="240"/>
      <c r="HN3" s="240"/>
      <c r="HO3" s="240"/>
      <c r="HP3" s="240"/>
      <c r="HQ3" s="240"/>
      <c r="HR3" s="240"/>
      <c r="HS3" s="240"/>
      <c r="HT3" s="240"/>
      <c r="HU3" s="240"/>
      <c r="HV3" s="240"/>
      <c r="HW3" s="240"/>
      <c r="HX3" s="240"/>
      <c r="HY3" s="240"/>
      <c r="HZ3" s="240"/>
      <c r="IA3" s="240"/>
      <c r="IB3" s="240"/>
    </row>
    <row r="4" spans="1:236" s="2" customFormat="1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4"/>
      <c r="HA4" s="241" t="s">
        <v>55</v>
      </c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</row>
    <row r="5" spans="1:236" s="2" customFormat="1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242" t="s">
        <v>14</v>
      </c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</row>
    <row r="6" spans="1:236" s="2" customFormat="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243" t="s">
        <v>15</v>
      </c>
      <c r="HA6" s="243"/>
      <c r="HB6" s="244"/>
      <c r="HC6" s="244"/>
      <c r="HD6" s="244"/>
      <c r="HE6" s="245" t="s">
        <v>15</v>
      </c>
      <c r="HF6" s="245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3">
        <v>20</v>
      </c>
      <c r="HS6" s="243"/>
      <c r="HT6" s="243"/>
      <c r="HU6" s="246" t="s">
        <v>54</v>
      </c>
      <c r="HV6" s="246"/>
      <c r="HW6" s="246"/>
      <c r="HX6" s="1"/>
      <c r="HY6" s="16" t="s">
        <v>16</v>
      </c>
      <c r="HZ6" s="1"/>
      <c r="IA6" s="1"/>
      <c r="IB6" s="16"/>
    </row>
    <row r="7" spans="1:236" s="2" customFormat="1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5" t="s">
        <v>17</v>
      </c>
    </row>
    <row r="8" ht="12" thickBot="1"/>
    <row r="9" spans="1:236" ht="20.25" customHeight="1">
      <c r="A9" s="203" t="s">
        <v>0</v>
      </c>
      <c r="B9" s="204"/>
      <c r="C9" s="204"/>
      <c r="D9" s="204"/>
      <c r="E9" s="205"/>
      <c r="F9" s="209" t="s">
        <v>1</v>
      </c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5"/>
      <c r="AJ9" s="211" t="s">
        <v>49</v>
      </c>
      <c r="AK9" s="212"/>
      <c r="AL9" s="212"/>
      <c r="AM9" s="212"/>
      <c r="AN9" s="212"/>
      <c r="AO9" s="212"/>
      <c r="AP9" s="212"/>
      <c r="AQ9" s="212"/>
      <c r="AR9" s="212"/>
      <c r="AS9" s="212"/>
      <c r="AT9" s="213"/>
      <c r="AU9" s="235" t="s">
        <v>5</v>
      </c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7"/>
      <c r="DW9" s="211" t="s">
        <v>26</v>
      </c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3"/>
      <c r="EO9" s="211" t="s">
        <v>25</v>
      </c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3"/>
      <c r="FG9" s="211" t="s">
        <v>47</v>
      </c>
      <c r="FH9" s="212"/>
      <c r="FI9" s="212"/>
      <c r="FJ9" s="212"/>
      <c r="FK9" s="212"/>
      <c r="FL9" s="212"/>
      <c r="FM9" s="212"/>
      <c r="FN9" s="212"/>
      <c r="FO9" s="212"/>
      <c r="FP9" s="212"/>
      <c r="FQ9" s="213"/>
      <c r="FR9" s="235" t="s">
        <v>12</v>
      </c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03" t="s">
        <v>13</v>
      </c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38"/>
    </row>
    <row r="10" spans="1:236" ht="33.75" customHeight="1">
      <c r="A10" s="206"/>
      <c r="B10" s="207"/>
      <c r="C10" s="207"/>
      <c r="D10" s="207"/>
      <c r="E10" s="208"/>
      <c r="F10" s="210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8"/>
      <c r="AJ10" s="214"/>
      <c r="AK10" s="215"/>
      <c r="AL10" s="215"/>
      <c r="AM10" s="215"/>
      <c r="AN10" s="215"/>
      <c r="AO10" s="215"/>
      <c r="AP10" s="215"/>
      <c r="AQ10" s="215"/>
      <c r="AR10" s="215"/>
      <c r="AS10" s="215"/>
      <c r="AT10" s="216"/>
      <c r="AU10" s="220" t="s">
        <v>2</v>
      </c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2"/>
      <c r="BK10" s="223" t="s">
        <v>21</v>
      </c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5"/>
      <c r="CA10" s="223" t="s">
        <v>22</v>
      </c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5"/>
      <c r="CQ10" s="223" t="s">
        <v>23</v>
      </c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5"/>
      <c r="DG10" s="223" t="s">
        <v>24</v>
      </c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5"/>
      <c r="DW10" s="229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1"/>
      <c r="EO10" s="229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1"/>
      <c r="FG10" s="214"/>
      <c r="FH10" s="215"/>
      <c r="FI10" s="215"/>
      <c r="FJ10" s="215"/>
      <c r="FK10" s="215"/>
      <c r="FL10" s="215"/>
      <c r="FM10" s="215"/>
      <c r="FN10" s="215"/>
      <c r="FO10" s="215"/>
      <c r="FP10" s="215"/>
      <c r="FQ10" s="216"/>
      <c r="FR10" s="232" t="s">
        <v>7</v>
      </c>
      <c r="FS10" s="233"/>
      <c r="FT10" s="233"/>
      <c r="FU10" s="233"/>
      <c r="FV10" s="233"/>
      <c r="FW10" s="233"/>
      <c r="FX10" s="233"/>
      <c r="FY10" s="233"/>
      <c r="FZ10" s="233"/>
      <c r="GA10" s="234"/>
      <c r="GB10" s="232" t="s">
        <v>8</v>
      </c>
      <c r="GC10" s="233"/>
      <c r="GD10" s="233"/>
      <c r="GE10" s="233"/>
      <c r="GF10" s="233"/>
      <c r="GG10" s="234"/>
      <c r="GH10" s="220" t="s">
        <v>11</v>
      </c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06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39"/>
    </row>
    <row r="11" spans="1:236" ht="65.25" customHeight="1" thickBot="1">
      <c r="A11" s="206"/>
      <c r="B11" s="207"/>
      <c r="C11" s="207"/>
      <c r="D11" s="207"/>
      <c r="E11" s="208"/>
      <c r="F11" s="210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14"/>
      <c r="AK11" s="215"/>
      <c r="AL11" s="215"/>
      <c r="AM11" s="215"/>
      <c r="AN11" s="215"/>
      <c r="AO11" s="215"/>
      <c r="AP11" s="215"/>
      <c r="AQ11" s="215"/>
      <c r="AR11" s="215"/>
      <c r="AS11" s="215"/>
      <c r="AT11" s="216"/>
      <c r="AU11" s="217" t="s">
        <v>48</v>
      </c>
      <c r="AV11" s="218"/>
      <c r="AW11" s="218"/>
      <c r="AX11" s="218"/>
      <c r="AY11" s="218"/>
      <c r="AZ11" s="218"/>
      <c r="BA11" s="218"/>
      <c r="BB11" s="219"/>
      <c r="BC11" s="217" t="s">
        <v>50</v>
      </c>
      <c r="BD11" s="218"/>
      <c r="BE11" s="218"/>
      <c r="BF11" s="218"/>
      <c r="BG11" s="218"/>
      <c r="BH11" s="218"/>
      <c r="BI11" s="218"/>
      <c r="BJ11" s="219"/>
      <c r="BK11" s="226" t="s">
        <v>3</v>
      </c>
      <c r="BL11" s="227"/>
      <c r="BM11" s="227"/>
      <c r="BN11" s="227"/>
      <c r="BO11" s="227"/>
      <c r="BP11" s="227"/>
      <c r="BQ11" s="227"/>
      <c r="BR11" s="228"/>
      <c r="BS11" s="226" t="s">
        <v>4</v>
      </c>
      <c r="BT11" s="227"/>
      <c r="BU11" s="227"/>
      <c r="BV11" s="227"/>
      <c r="BW11" s="227"/>
      <c r="BX11" s="227"/>
      <c r="BY11" s="227"/>
      <c r="BZ11" s="228"/>
      <c r="CA11" s="226" t="s">
        <v>3</v>
      </c>
      <c r="CB11" s="227"/>
      <c r="CC11" s="227"/>
      <c r="CD11" s="227"/>
      <c r="CE11" s="227"/>
      <c r="CF11" s="227"/>
      <c r="CG11" s="227"/>
      <c r="CH11" s="228"/>
      <c r="CI11" s="226" t="s">
        <v>4</v>
      </c>
      <c r="CJ11" s="227"/>
      <c r="CK11" s="227"/>
      <c r="CL11" s="227"/>
      <c r="CM11" s="227"/>
      <c r="CN11" s="227"/>
      <c r="CO11" s="227"/>
      <c r="CP11" s="228"/>
      <c r="CQ11" s="226" t="s">
        <v>3</v>
      </c>
      <c r="CR11" s="227"/>
      <c r="CS11" s="227"/>
      <c r="CT11" s="227"/>
      <c r="CU11" s="227"/>
      <c r="CV11" s="227"/>
      <c r="CW11" s="227"/>
      <c r="CX11" s="228"/>
      <c r="CY11" s="226" t="s">
        <v>4</v>
      </c>
      <c r="CZ11" s="227"/>
      <c r="DA11" s="227"/>
      <c r="DB11" s="227"/>
      <c r="DC11" s="227"/>
      <c r="DD11" s="227"/>
      <c r="DE11" s="227"/>
      <c r="DF11" s="228"/>
      <c r="DG11" s="226" t="s">
        <v>3</v>
      </c>
      <c r="DH11" s="227"/>
      <c r="DI11" s="227"/>
      <c r="DJ11" s="227"/>
      <c r="DK11" s="227"/>
      <c r="DL11" s="227"/>
      <c r="DM11" s="227"/>
      <c r="DN11" s="228"/>
      <c r="DO11" s="226" t="s">
        <v>4</v>
      </c>
      <c r="DP11" s="227"/>
      <c r="DQ11" s="227"/>
      <c r="DR11" s="227"/>
      <c r="DS11" s="227"/>
      <c r="DT11" s="227"/>
      <c r="DU11" s="227"/>
      <c r="DV11" s="228"/>
      <c r="DW11" s="217" t="s">
        <v>2</v>
      </c>
      <c r="DX11" s="218"/>
      <c r="DY11" s="218"/>
      <c r="DZ11" s="218"/>
      <c r="EA11" s="218"/>
      <c r="EB11" s="218"/>
      <c r="EC11" s="218"/>
      <c r="ED11" s="218"/>
      <c r="EE11" s="219"/>
      <c r="EF11" s="232" t="s">
        <v>6</v>
      </c>
      <c r="EG11" s="233"/>
      <c r="EH11" s="233"/>
      <c r="EI11" s="233"/>
      <c r="EJ11" s="233"/>
      <c r="EK11" s="233"/>
      <c r="EL11" s="233"/>
      <c r="EM11" s="233"/>
      <c r="EN11" s="234"/>
      <c r="EO11" s="217" t="s">
        <v>2</v>
      </c>
      <c r="EP11" s="218"/>
      <c r="EQ11" s="218"/>
      <c r="ER11" s="218"/>
      <c r="ES11" s="218"/>
      <c r="ET11" s="218"/>
      <c r="EU11" s="218"/>
      <c r="EV11" s="218"/>
      <c r="EW11" s="219"/>
      <c r="EX11" s="232" t="s">
        <v>6</v>
      </c>
      <c r="EY11" s="233"/>
      <c r="EZ11" s="233"/>
      <c r="FA11" s="233"/>
      <c r="FB11" s="233"/>
      <c r="FC11" s="233"/>
      <c r="FD11" s="233"/>
      <c r="FE11" s="233"/>
      <c r="FF11" s="234"/>
      <c r="FG11" s="214"/>
      <c r="FH11" s="215"/>
      <c r="FI11" s="215"/>
      <c r="FJ11" s="215"/>
      <c r="FK11" s="215"/>
      <c r="FL11" s="215"/>
      <c r="FM11" s="215"/>
      <c r="FN11" s="215"/>
      <c r="FO11" s="215"/>
      <c r="FP11" s="215"/>
      <c r="FQ11" s="216"/>
      <c r="FR11" s="214"/>
      <c r="FS11" s="215"/>
      <c r="FT11" s="215"/>
      <c r="FU11" s="215"/>
      <c r="FV11" s="215"/>
      <c r="FW11" s="215"/>
      <c r="FX11" s="215"/>
      <c r="FY11" s="215"/>
      <c r="FZ11" s="215"/>
      <c r="GA11" s="216"/>
      <c r="GB11" s="214"/>
      <c r="GC11" s="215"/>
      <c r="GD11" s="215"/>
      <c r="GE11" s="215"/>
      <c r="GF11" s="215"/>
      <c r="GG11" s="216"/>
      <c r="GH11" s="232" t="s">
        <v>9</v>
      </c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4"/>
      <c r="GT11" s="232" t="s">
        <v>10</v>
      </c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06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39"/>
    </row>
    <row r="12" spans="1:236" s="3" customFormat="1" ht="12" thickBot="1">
      <c r="A12" s="247" t="s">
        <v>19</v>
      </c>
      <c r="B12" s="247"/>
      <c r="C12" s="247"/>
      <c r="D12" s="247"/>
      <c r="E12" s="247"/>
      <c r="F12" s="248" t="s">
        <v>44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50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67">
        <f>AU13+AU77+AU82</f>
        <v>110.10099999999998</v>
      </c>
      <c r="AV12" s="185"/>
      <c r="AW12" s="185"/>
      <c r="AX12" s="185"/>
      <c r="AY12" s="185"/>
      <c r="AZ12" s="185"/>
      <c r="BA12" s="185"/>
      <c r="BB12" s="185"/>
      <c r="BC12" s="167">
        <f>SUM(BC13,BC77,BC82)</f>
        <v>105.465851</v>
      </c>
      <c r="BD12" s="167"/>
      <c r="BE12" s="167"/>
      <c r="BF12" s="167"/>
      <c r="BG12" s="167"/>
      <c r="BH12" s="167"/>
      <c r="BI12" s="167"/>
      <c r="BJ12" s="167"/>
      <c r="BK12" s="157">
        <f>SUM(BK13,BK77,BK82)</f>
        <v>4</v>
      </c>
      <c r="BL12" s="157"/>
      <c r="BM12" s="157"/>
      <c r="BN12" s="157"/>
      <c r="BO12" s="157"/>
      <c r="BP12" s="157"/>
      <c r="BQ12" s="157"/>
      <c r="BR12" s="157"/>
      <c r="BS12" s="155">
        <f>SUM(BS13,BS77)</f>
        <v>3.629848</v>
      </c>
      <c r="BT12" s="155"/>
      <c r="BU12" s="155"/>
      <c r="BV12" s="155"/>
      <c r="BW12" s="155"/>
      <c r="BX12" s="155"/>
      <c r="BY12" s="155"/>
      <c r="BZ12" s="155"/>
      <c r="CA12" s="157">
        <f>SUM(CA13,CA77,CA82)</f>
        <v>47.26999999999999</v>
      </c>
      <c r="CB12" s="157"/>
      <c r="CC12" s="157"/>
      <c r="CD12" s="157"/>
      <c r="CE12" s="157"/>
      <c r="CF12" s="157"/>
      <c r="CG12" s="157"/>
      <c r="CH12" s="157"/>
      <c r="CI12" s="155">
        <f>SUM(CI13,CI77,CI82)</f>
        <v>33.587925999999996</v>
      </c>
      <c r="CJ12" s="155"/>
      <c r="CK12" s="155"/>
      <c r="CL12" s="155"/>
      <c r="CM12" s="155"/>
      <c r="CN12" s="155"/>
      <c r="CO12" s="155"/>
      <c r="CP12" s="155"/>
      <c r="CQ12" s="157">
        <f>SUM(CQ13,CQ77,CQ82)</f>
        <v>55.88099999999999</v>
      </c>
      <c r="CR12" s="157"/>
      <c r="CS12" s="157"/>
      <c r="CT12" s="157"/>
      <c r="CU12" s="157"/>
      <c r="CV12" s="157"/>
      <c r="CW12" s="157"/>
      <c r="CX12" s="157"/>
      <c r="CY12" s="155">
        <f>SUM(CY13,CY77,CY82)</f>
        <v>49.174107</v>
      </c>
      <c r="CZ12" s="156"/>
      <c r="DA12" s="156"/>
      <c r="DB12" s="156"/>
      <c r="DC12" s="156"/>
      <c r="DD12" s="156"/>
      <c r="DE12" s="156"/>
      <c r="DF12" s="156"/>
      <c r="DG12" s="157">
        <f>SUM(DG13,DG77,DG82,DG34,DG42,DG60,DG72)</f>
        <v>1.56</v>
      </c>
      <c r="DH12" s="181"/>
      <c r="DI12" s="181"/>
      <c r="DJ12" s="181"/>
      <c r="DK12" s="181"/>
      <c r="DL12" s="181"/>
      <c r="DM12" s="181"/>
      <c r="DN12" s="181"/>
      <c r="DO12" s="155">
        <f>SUM(DO13,DO77,DO82)</f>
        <v>19.072496</v>
      </c>
      <c r="DP12" s="156"/>
      <c r="DQ12" s="156"/>
      <c r="DR12" s="156"/>
      <c r="DS12" s="156"/>
      <c r="DT12" s="156"/>
      <c r="DU12" s="156"/>
      <c r="DV12" s="156"/>
      <c r="DW12" s="167">
        <f>SUM(DW13,DW77,DW82)</f>
        <v>105.465365</v>
      </c>
      <c r="DX12" s="167"/>
      <c r="DY12" s="167"/>
      <c r="DZ12" s="167"/>
      <c r="EA12" s="167"/>
      <c r="EB12" s="167"/>
      <c r="EC12" s="167"/>
      <c r="ED12" s="167"/>
      <c r="EE12" s="167"/>
      <c r="EF12" s="167">
        <f>SUM(DO12)</f>
        <v>19.072496</v>
      </c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85"/>
      <c r="EZ12" s="185"/>
      <c r="FA12" s="185"/>
      <c r="FB12" s="185"/>
      <c r="FC12" s="185"/>
      <c r="FD12" s="185"/>
      <c r="FE12" s="185"/>
      <c r="FF12" s="185"/>
      <c r="FG12" s="167">
        <v>4.63</v>
      </c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251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</row>
    <row r="13" spans="1:236" ht="13.5" customHeight="1" thickBot="1">
      <c r="A13" s="247" t="s">
        <v>27</v>
      </c>
      <c r="B13" s="247"/>
      <c r="C13" s="247"/>
      <c r="D13" s="247"/>
      <c r="E13" s="247"/>
      <c r="F13" s="253" t="s">
        <v>28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67">
        <f>AU14+AU34+AU42+AU60+AU72</f>
        <v>89.541</v>
      </c>
      <c r="AV13" s="185"/>
      <c r="AW13" s="185"/>
      <c r="AX13" s="185"/>
      <c r="AY13" s="185"/>
      <c r="AZ13" s="185"/>
      <c r="BA13" s="185"/>
      <c r="BB13" s="185"/>
      <c r="BC13" s="167">
        <v>91.62</v>
      </c>
      <c r="BD13" s="167"/>
      <c r="BE13" s="167"/>
      <c r="BF13" s="167"/>
      <c r="BG13" s="167"/>
      <c r="BH13" s="167"/>
      <c r="BI13" s="167"/>
      <c r="BJ13" s="167"/>
      <c r="BK13" s="157">
        <f>BK14</f>
        <v>1</v>
      </c>
      <c r="BL13" s="157"/>
      <c r="BM13" s="157"/>
      <c r="BN13" s="157"/>
      <c r="BO13" s="157"/>
      <c r="BP13" s="157"/>
      <c r="BQ13" s="157"/>
      <c r="BR13" s="157"/>
      <c r="BS13" s="155">
        <f>SUM(BS14,BS34,BS42,BS60,BS72)</f>
        <v>3.305848</v>
      </c>
      <c r="BT13" s="155"/>
      <c r="BU13" s="155"/>
      <c r="BV13" s="155"/>
      <c r="BW13" s="155"/>
      <c r="BX13" s="155"/>
      <c r="BY13" s="155"/>
      <c r="BZ13" s="155"/>
      <c r="CA13" s="157">
        <f>SUM(CA14,CA34,CA42,CA60,CA72)</f>
        <v>40.669999999999995</v>
      </c>
      <c r="CB13" s="181"/>
      <c r="CC13" s="181"/>
      <c r="CD13" s="181"/>
      <c r="CE13" s="181"/>
      <c r="CF13" s="181"/>
      <c r="CG13" s="181"/>
      <c r="CH13" s="181"/>
      <c r="CI13" s="155">
        <f>SUM(CI14,CI34,CI42,CI60,CI72)</f>
        <v>30.783925999999997</v>
      </c>
      <c r="CJ13" s="155"/>
      <c r="CK13" s="155"/>
      <c r="CL13" s="155"/>
      <c r="CM13" s="155"/>
      <c r="CN13" s="155"/>
      <c r="CO13" s="155"/>
      <c r="CP13" s="155"/>
      <c r="CQ13" s="157">
        <f>SUM(CQ14,CQ34,CQ42,CQ60,CQ72)</f>
        <v>45.980999999999995</v>
      </c>
      <c r="CR13" s="181"/>
      <c r="CS13" s="181"/>
      <c r="CT13" s="181"/>
      <c r="CU13" s="181"/>
      <c r="CV13" s="181"/>
      <c r="CW13" s="181"/>
      <c r="CX13" s="181"/>
      <c r="CY13" s="155">
        <f>SUM(CY14,CY34,CY42,CY60,CY72)</f>
        <v>44.528836</v>
      </c>
      <c r="CZ13" s="156"/>
      <c r="DA13" s="156"/>
      <c r="DB13" s="156"/>
      <c r="DC13" s="156"/>
      <c r="DD13" s="156"/>
      <c r="DE13" s="156"/>
      <c r="DF13" s="156"/>
      <c r="DG13" s="157">
        <f>SUM(DG42)</f>
        <v>0</v>
      </c>
      <c r="DH13" s="181"/>
      <c r="DI13" s="181"/>
      <c r="DJ13" s="181"/>
      <c r="DK13" s="181"/>
      <c r="DL13" s="181"/>
      <c r="DM13" s="181"/>
      <c r="DN13" s="181"/>
      <c r="DO13" s="155">
        <f>SUM(DO14,DO34,DO42,DO60,DO72)</f>
        <v>13.003645000000002</v>
      </c>
      <c r="DP13" s="156"/>
      <c r="DQ13" s="156"/>
      <c r="DR13" s="156"/>
      <c r="DS13" s="156"/>
      <c r="DT13" s="156"/>
      <c r="DU13" s="156"/>
      <c r="DV13" s="156"/>
      <c r="DW13" s="167">
        <v>91.62</v>
      </c>
      <c r="DX13" s="167"/>
      <c r="DY13" s="167"/>
      <c r="DZ13" s="167"/>
      <c r="EA13" s="167"/>
      <c r="EB13" s="167"/>
      <c r="EC13" s="167"/>
      <c r="ED13" s="167"/>
      <c r="EE13" s="167"/>
      <c r="EF13" s="167">
        <f>SUM(DO13)</f>
        <v>13.003645000000002</v>
      </c>
      <c r="EG13" s="167"/>
      <c r="EH13" s="167"/>
      <c r="EI13" s="167"/>
      <c r="EJ13" s="167"/>
      <c r="EK13" s="167"/>
      <c r="EL13" s="167"/>
      <c r="EM13" s="167"/>
      <c r="EN13" s="167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67">
        <f>SUM(FG14,FG34,FG42,FG60,FG72)</f>
        <v>-2.078856000000001</v>
      </c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251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</row>
    <row r="14" spans="1:236" ht="22.5" customHeight="1" thickBot="1">
      <c r="A14" s="247"/>
      <c r="B14" s="247"/>
      <c r="C14" s="247"/>
      <c r="D14" s="247"/>
      <c r="E14" s="254"/>
      <c r="F14" s="255" t="s">
        <v>29</v>
      </c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7"/>
      <c r="AJ14" s="258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55">
        <f>SUM(AU15:BB32)</f>
        <v>16.870000000000005</v>
      </c>
      <c r="AV14" s="156"/>
      <c r="AW14" s="156"/>
      <c r="AX14" s="156"/>
      <c r="AY14" s="156"/>
      <c r="AZ14" s="156"/>
      <c r="BA14" s="156"/>
      <c r="BB14" s="156"/>
      <c r="BC14" s="155">
        <f>SUM(BC15:BJ33)</f>
        <v>20.852221</v>
      </c>
      <c r="BD14" s="155"/>
      <c r="BE14" s="155"/>
      <c r="BF14" s="155"/>
      <c r="BG14" s="155"/>
      <c r="BH14" s="155"/>
      <c r="BI14" s="155"/>
      <c r="BJ14" s="155"/>
      <c r="BK14" s="181">
        <f>SUM(BK15:BR31)</f>
        <v>1</v>
      </c>
      <c r="BL14" s="181"/>
      <c r="BM14" s="181"/>
      <c r="BN14" s="181"/>
      <c r="BO14" s="181"/>
      <c r="BP14" s="181"/>
      <c r="BQ14" s="181"/>
      <c r="BR14" s="181"/>
      <c r="BS14" s="155">
        <f>SUM(BS15:BZ31)</f>
        <v>1.051162</v>
      </c>
      <c r="BT14" s="155"/>
      <c r="BU14" s="155"/>
      <c r="BV14" s="155"/>
      <c r="BW14" s="155"/>
      <c r="BX14" s="155"/>
      <c r="BY14" s="155"/>
      <c r="BZ14" s="155"/>
      <c r="CA14" s="157">
        <f>SUM(CA15:CH32)</f>
        <v>8.13</v>
      </c>
      <c r="CB14" s="157"/>
      <c r="CC14" s="157"/>
      <c r="CD14" s="157"/>
      <c r="CE14" s="157"/>
      <c r="CF14" s="157"/>
      <c r="CG14" s="157"/>
      <c r="CH14" s="157"/>
      <c r="CI14" s="259">
        <f>SUM(CI15:CP32)</f>
        <v>8.805274</v>
      </c>
      <c r="CJ14" s="156"/>
      <c r="CK14" s="156"/>
      <c r="CL14" s="156"/>
      <c r="CM14" s="156"/>
      <c r="CN14" s="156"/>
      <c r="CO14" s="156"/>
      <c r="CP14" s="156"/>
      <c r="CQ14" s="157">
        <f>SUM(CQ15:CX32)</f>
        <v>7.739999999999999</v>
      </c>
      <c r="CR14" s="181"/>
      <c r="CS14" s="181"/>
      <c r="CT14" s="181"/>
      <c r="CU14" s="181"/>
      <c r="CV14" s="181"/>
      <c r="CW14" s="181"/>
      <c r="CX14" s="181"/>
      <c r="CY14" s="155">
        <f>SUM(CY15:DF33)</f>
        <v>10.813920999999999</v>
      </c>
      <c r="CZ14" s="156"/>
      <c r="DA14" s="156"/>
      <c r="DB14" s="156"/>
      <c r="DC14" s="156"/>
      <c r="DD14" s="156"/>
      <c r="DE14" s="156"/>
      <c r="DF14" s="156"/>
      <c r="DG14" s="181"/>
      <c r="DH14" s="181"/>
      <c r="DI14" s="181"/>
      <c r="DJ14" s="181"/>
      <c r="DK14" s="181"/>
      <c r="DL14" s="181"/>
      <c r="DM14" s="181"/>
      <c r="DN14" s="181"/>
      <c r="DO14" s="155">
        <f>SUM(DO33)</f>
        <v>0.18186400000000003</v>
      </c>
      <c r="DP14" s="156"/>
      <c r="DQ14" s="156"/>
      <c r="DR14" s="156"/>
      <c r="DS14" s="156"/>
      <c r="DT14" s="156"/>
      <c r="DU14" s="156"/>
      <c r="DV14" s="156"/>
      <c r="DW14" s="167">
        <f>SUM(DW15:EE33)</f>
        <v>20.848298</v>
      </c>
      <c r="DX14" s="167"/>
      <c r="DY14" s="167"/>
      <c r="DZ14" s="167"/>
      <c r="EA14" s="167"/>
      <c r="EB14" s="167"/>
      <c r="EC14" s="167"/>
      <c r="ED14" s="167"/>
      <c r="EE14" s="167"/>
      <c r="EF14" s="167">
        <f>SUM(EF33)</f>
        <v>0.18186400000000003</v>
      </c>
      <c r="EG14" s="167"/>
      <c r="EH14" s="167"/>
      <c r="EI14" s="167"/>
      <c r="EJ14" s="167"/>
      <c r="EK14" s="167"/>
      <c r="EL14" s="167"/>
      <c r="EM14" s="167"/>
      <c r="EN14" s="167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67">
        <f>SUM(FG15:FQ33)</f>
        <v>-3.9822210000000005</v>
      </c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67">
        <f>SUM(GH15:GS33)</f>
        <v>-3.9822210000000005</v>
      </c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251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</row>
    <row r="15" spans="1:236" s="3" customFormat="1" ht="12.75" customHeight="1">
      <c r="A15" s="132" t="s">
        <v>19</v>
      </c>
      <c r="B15" s="133"/>
      <c r="C15" s="133"/>
      <c r="D15" s="133"/>
      <c r="E15" s="134"/>
      <c r="F15" s="260" t="s">
        <v>62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2"/>
      <c r="AJ15" s="102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67">
        <v>0.75</v>
      </c>
      <c r="AV15" s="68"/>
      <c r="AW15" s="68"/>
      <c r="AX15" s="68"/>
      <c r="AY15" s="68"/>
      <c r="AZ15" s="68"/>
      <c r="BA15" s="68"/>
      <c r="BB15" s="69"/>
      <c r="BC15" s="67">
        <f>BS15+CI15+CY15+DO15</f>
        <v>0.87</v>
      </c>
      <c r="BD15" s="68"/>
      <c r="BE15" s="68"/>
      <c r="BF15" s="68"/>
      <c r="BG15" s="68"/>
      <c r="BH15" s="68"/>
      <c r="BI15" s="68"/>
      <c r="BJ15" s="69"/>
      <c r="BK15" s="126"/>
      <c r="BL15" s="127"/>
      <c r="BM15" s="127"/>
      <c r="BN15" s="127"/>
      <c r="BO15" s="127"/>
      <c r="BP15" s="127"/>
      <c r="BQ15" s="127"/>
      <c r="BR15" s="128"/>
      <c r="BS15" s="67"/>
      <c r="BT15" s="68"/>
      <c r="BU15" s="68"/>
      <c r="BV15" s="68"/>
      <c r="BW15" s="68"/>
      <c r="BX15" s="68"/>
      <c r="BY15" s="68"/>
      <c r="BZ15" s="69"/>
      <c r="CA15" s="126">
        <v>0.25</v>
      </c>
      <c r="CB15" s="127"/>
      <c r="CC15" s="127"/>
      <c r="CD15" s="127"/>
      <c r="CE15" s="127"/>
      <c r="CF15" s="127"/>
      <c r="CG15" s="127"/>
      <c r="CH15" s="128"/>
      <c r="CI15" s="67">
        <v>0.87</v>
      </c>
      <c r="CJ15" s="68"/>
      <c r="CK15" s="68"/>
      <c r="CL15" s="68"/>
      <c r="CM15" s="68"/>
      <c r="CN15" s="68"/>
      <c r="CO15" s="68"/>
      <c r="CP15" s="69"/>
      <c r="CQ15" s="126">
        <v>0.5</v>
      </c>
      <c r="CR15" s="127"/>
      <c r="CS15" s="127"/>
      <c r="CT15" s="127"/>
      <c r="CU15" s="127"/>
      <c r="CV15" s="127"/>
      <c r="CW15" s="127"/>
      <c r="CX15" s="128"/>
      <c r="CY15" s="67"/>
      <c r="CZ15" s="68"/>
      <c r="DA15" s="68"/>
      <c r="DB15" s="68"/>
      <c r="DC15" s="68"/>
      <c r="DD15" s="68"/>
      <c r="DE15" s="68"/>
      <c r="DF15" s="69"/>
      <c r="DG15" s="126"/>
      <c r="DH15" s="127"/>
      <c r="DI15" s="127"/>
      <c r="DJ15" s="127"/>
      <c r="DK15" s="127"/>
      <c r="DL15" s="127"/>
      <c r="DM15" s="127"/>
      <c r="DN15" s="128"/>
      <c r="DO15" s="67"/>
      <c r="DP15" s="68"/>
      <c r="DQ15" s="68"/>
      <c r="DR15" s="68"/>
      <c r="DS15" s="68"/>
      <c r="DT15" s="68"/>
      <c r="DU15" s="68"/>
      <c r="DV15" s="69"/>
      <c r="DW15" s="96">
        <f>BC15</f>
        <v>0.87</v>
      </c>
      <c r="DX15" s="97"/>
      <c r="DY15" s="97"/>
      <c r="DZ15" s="97"/>
      <c r="EA15" s="97"/>
      <c r="EB15" s="97"/>
      <c r="EC15" s="97"/>
      <c r="ED15" s="97"/>
      <c r="EE15" s="98"/>
      <c r="EF15" s="96"/>
      <c r="EG15" s="97"/>
      <c r="EH15" s="97"/>
      <c r="EI15" s="97"/>
      <c r="EJ15" s="97"/>
      <c r="EK15" s="97"/>
      <c r="EL15" s="97"/>
      <c r="EM15" s="97"/>
      <c r="EN15" s="98"/>
      <c r="EO15" s="96"/>
      <c r="EP15" s="97"/>
      <c r="EQ15" s="97"/>
      <c r="ER15" s="97"/>
      <c r="ES15" s="97"/>
      <c r="ET15" s="97"/>
      <c r="EU15" s="97"/>
      <c r="EV15" s="97"/>
      <c r="EW15" s="98"/>
      <c r="EX15" s="96"/>
      <c r="EY15" s="97"/>
      <c r="EZ15" s="97"/>
      <c r="FA15" s="97"/>
      <c r="FB15" s="97"/>
      <c r="FC15" s="97"/>
      <c r="FD15" s="97"/>
      <c r="FE15" s="97"/>
      <c r="FF15" s="98"/>
      <c r="FG15" s="67">
        <f aca="true" t="shared" si="0" ref="FG15:FG33">SUM(AU15-BC15)</f>
        <v>-0.12</v>
      </c>
      <c r="FH15" s="68"/>
      <c r="FI15" s="68"/>
      <c r="FJ15" s="68"/>
      <c r="FK15" s="68"/>
      <c r="FL15" s="68"/>
      <c r="FM15" s="68"/>
      <c r="FN15" s="68"/>
      <c r="FO15" s="68"/>
      <c r="FP15" s="68"/>
      <c r="FQ15" s="69"/>
      <c r="FR15" s="96"/>
      <c r="FS15" s="97"/>
      <c r="FT15" s="97"/>
      <c r="FU15" s="97"/>
      <c r="FV15" s="97"/>
      <c r="FW15" s="97"/>
      <c r="FX15" s="97"/>
      <c r="FY15" s="97"/>
      <c r="FZ15" s="97"/>
      <c r="GA15" s="98"/>
      <c r="GB15" s="102"/>
      <c r="GC15" s="103"/>
      <c r="GD15" s="103"/>
      <c r="GE15" s="103"/>
      <c r="GF15" s="103"/>
      <c r="GG15" s="104"/>
      <c r="GH15" s="96">
        <v>-0.12</v>
      </c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8"/>
      <c r="GT15" s="96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321" t="s">
        <v>130</v>
      </c>
      <c r="HG15" s="322"/>
      <c r="HH15" s="322"/>
      <c r="HI15" s="322"/>
      <c r="HJ15" s="322"/>
      <c r="HK15" s="322"/>
      <c r="HL15" s="322"/>
      <c r="HM15" s="322"/>
      <c r="HN15" s="322"/>
      <c r="HO15" s="322"/>
      <c r="HP15" s="322"/>
      <c r="HQ15" s="322"/>
      <c r="HR15" s="322"/>
      <c r="HS15" s="322"/>
      <c r="HT15" s="322"/>
      <c r="HU15" s="322"/>
      <c r="HV15" s="322"/>
      <c r="HW15" s="322"/>
      <c r="HX15" s="322"/>
      <c r="HY15" s="322"/>
      <c r="HZ15" s="322"/>
      <c r="IA15" s="322"/>
      <c r="IB15" s="323"/>
    </row>
    <row r="16" spans="1:236" s="3" customFormat="1" ht="12.75" customHeight="1">
      <c r="A16" s="132" t="s">
        <v>20</v>
      </c>
      <c r="B16" s="133"/>
      <c r="C16" s="133"/>
      <c r="D16" s="133"/>
      <c r="E16" s="134"/>
      <c r="F16" s="129" t="s">
        <v>63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1"/>
      <c r="AJ16" s="102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56">
        <v>0.84</v>
      </c>
      <c r="AV16" s="57"/>
      <c r="AW16" s="57"/>
      <c r="AX16" s="57"/>
      <c r="AY16" s="57"/>
      <c r="AZ16" s="57"/>
      <c r="BA16" s="57"/>
      <c r="BB16" s="58"/>
      <c r="BC16" s="67">
        <f aca="true" t="shared" si="1" ref="BC16:BC32">BS16+CI16+CY16+DO16</f>
        <v>1.03</v>
      </c>
      <c r="BD16" s="68"/>
      <c r="BE16" s="68"/>
      <c r="BF16" s="68"/>
      <c r="BG16" s="68"/>
      <c r="BH16" s="68"/>
      <c r="BI16" s="68"/>
      <c r="BJ16" s="69"/>
      <c r="BK16" s="118"/>
      <c r="BL16" s="112"/>
      <c r="BM16" s="112"/>
      <c r="BN16" s="112"/>
      <c r="BO16" s="112"/>
      <c r="BP16" s="112"/>
      <c r="BQ16" s="112"/>
      <c r="BR16" s="113"/>
      <c r="BS16" s="56"/>
      <c r="BT16" s="57"/>
      <c r="BU16" s="57"/>
      <c r="BV16" s="57"/>
      <c r="BW16" s="57"/>
      <c r="BX16" s="57"/>
      <c r="BY16" s="57"/>
      <c r="BZ16" s="58"/>
      <c r="CA16" s="118">
        <v>0.24</v>
      </c>
      <c r="CB16" s="112"/>
      <c r="CC16" s="112"/>
      <c r="CD16" s="112"/>
      <c r="CE16" s="112"/>
      <c r="CF16" s="112"/>
      <c r="CG16" s="112"/>
      <c r="CH16" s="113"/>
      <c r="CI16" s="56">
        <v>1.03</v>
      </c>
      <c r="CJ16" s="57"/>
      <c r="CK16" s="57"/>
      <c r="CL16" s="57"/>
      <c r="CM16" s="57"/>
      <c r="CN16" s="57"/>
      <c r="CO16" s="57"/>
      <c r="CP16" s="58"/>
      <c r="CQ16" s="126">
        <v>0.6</v>
      </c>
      <c r="CR16" s="127"/>
      <c r="CS16" s="127"/>
      <c r="CT16" s="127"/>
      <c r="CU16" s="127"/>
      <c r="CV16" s="127"/>
      <c r="CW16" s="127"/>
      <c r="CX16" s="128"/>
      <c r="CY16" s="41"/>
      <c r="CZ16" s="42"/>
      <c r="DA16" s="42"/>
      <c r="DB16" s="42"/>
      <c r="DC16" s="42"/>
      <c r="DD16" s="42"/>
      <c r="DE16" s="42"/>
      <c r="DF16" s="43"/>
      <c r="DG16" s="44"/>
      <c r="DH16" s="45"/>
      <c r="DI16" s="45"/>
      <c r="DJ16" s="45"/>
      <c r="DK16" s="45"/>
      <c r="DL16" s="45"/>
      <c r="DM16" s="45"/>
      <c r="DN16" s="46"/>
      <c r="DO16" s="41"/>
      <c r="DP16" s="42"/>
      <c r="DQ16" s="42"/>
      <c r="DR16" s="42"/>
      <c r="DS16" s="42"/>
      <c r="DT16" s="42"/>
      <c r="DU16" s="42"/>
      <c r="DV16" s="43"/>
      <c r="DW16" s="96">
        <f aca="true" t="shared" si="2" ref="DW16:DW32">BC16</f>
        <v>1.03</v>
      </c>
      <c r="DX16" s="97"/>
      <c r="DY16" s="97"/>
      <c r="DZ16" s="97"/>
      <c r="EA16" s="97"/>
      <c r="EB16" s="97"/>
      <c r="EC16" s="97"/>
      <c r="ED16" s="97"/>
      <c r="EE16" s="98"/>
      <c r="EF16" s="96"/>
      <c r="EG16" s="97"/>
      <c r="EH16" s="97"/>
      <c r="EI16" s="97"/>
      <c r="EJ16" s="97"/>
      <c r="EK16" s="97"/>
      <c r="EL16" s="97"/>
      <c r="EM16" s="97"/>
      <c r="EN16" s="98"/>
      <c r="EO16" s="96"/>
      <c r="EP16" s="97"/>
      <c r="EQ16" s="97"/>
      <c r="ER16" s="97"/>
      <c r="ES16" s="97"/>
      <c r="ET16" s="97"/>
      <c r="EU16" s="97"/>
      <c r="EV16" s="97"/>
      <c r="EW16" s="98"/>
      <c r="EX16" s="96"/>
      <c r="EY16" s="97"/>
      <c r="EZ16" s="97"/>
      <c r="FA16" s="97"/>
      <c r="FB16" s="97"/>
      <c r="FC16" s="97"/>
      <c r="FD16" s="97"/>
      <c r="FE16" s="97"/>
      <c r="FF16" s="98"/>
      <c r="FG16" s="67">
        <f t="shared" si="0"/>
        <v>-0.19000000000000006</v>
      </c>
      <c r="FH16" s="68"/>
      <c r="FI16" s="68"/>
      <c r="FJ16" s="68"/>
      <c r="FK16" s="68"/>
      <c r="FL16" s="68"/>
      <c r="FM16" s="68"/>
      <c r="FN16" s="68"/>
      <c r="FO16" s="68"/>
      <c r="FP16" s="68"/>
      <c r="FQ16" s="69"/>
      <c r="FR16" s="96"/>
      <c r="FS16" s="97"/>
      <c r="FT16" s="97"/>
      <c r="FU16" s="97"/>
      <c r="FV16" s="97"/>
      <c r="FW16" s="97"/>
      <c r="FX16" s="97"/>
      <c r="FY16" s="97"/>
      <c r="FZ16" s="97"/>
      <c r="GA16" s="98"/>
      <c r="GB16" s="102"/>
      <c r="GC16" s="103"/>
      <c r="GD16" s="103"/>
      <c r="GE16" s="103"/>
      <c r="GF16" s="103"/>
      <c r="GG16" s="104"/>
      <c r="GH16" s="96">
        <v>-0.19000000000000006</v>
      </c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8"/>
      <c r="GT16" s="96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324"/>
      <c r="HG16" s="288"/>
      <c r="HH16" s="288"/>
      <c r="HI16" s="288"/>
      <c r="HJ16" s="288"/>
      <c r="HK16" s="288"/>
      <c r="HL16" s="288"/>
      <c r="HM16" s="288"/>
      <c r="HN16" s="288"/>
      <c r="HO16" s="288"/>
      <c r="HP16" s="288"/>
      <c r="HQ16" s="288"/>
      <c r="HR16" s="288"/>
      <c r="HS16" s="288"/>
      <c r="HT16" s="288"/>
      <c r="HU16" s="288"/>
      <c r="HV16" s="288"/>
      <c r="HW16" s="288"/>
      <c r="HX16" s="288"/>
      <c r="HY16" s="288"/>
      <c r="HZ16" s="288"/>
      <c r="IA16" s="288"/>
      <c r="IB16" s="325"/>
    </row>
    <row r="17" spans="1:236" s="3" customFormat="1" ht="12.75" customHeight="1">
      <c r="A17" s="132" t="s">
        <v>30</v>
      </c>
      <c r="B17" s="133"/>
      <c r="C17" s="133"/>
      <c r="D17" s="133"/>
      <c r="E17" s="134"/>
      <c r="F17" s="129" t="s">
        <v>64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1"/>
      <c r="AJ17" s="102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56">
        <v>2.34</v>
      </c>
      <c r="AV17" s="57"/>
      <c r="AW17" s="57"/>
      <c r="AX17" s="57"/>
      <c r="AY17" s="57"/>
      <c r="AZ17" s="57"/>
      <c r="BA17" s="57"/>
      <c r="BB17" s="58"/>
      <c r="BC17" s="67">
        <f t="shared" si="1"/>
        <v>2.19</v>
      </c>
      <c r="BD17" s="68"/>
      <c r="BE17" s="68"/>
      <c r="BF17" s="68"/>
      <c r="BG17" s="68"/>
      <c r="BH17" s="68"/>
      <c r="BI17" s="68"/>
      <c r="BJ17" s="69"/>
      <c r="BK17" s="118"/>
      <c r="BL17" s="112"/>
      <c r="BM17" s="112"/>
      <c r="BN17" s="112"/>
      <c r="BO17" s="112"/>
      <c r="BP17" s="112"/>
      <c r="BQ17" s="112"/>
      <c r="BR17" s="113"/>
      <c r="BS17" s="56"/>
      <c r="BT17" s="57"/>
      <c r="BU17" s="57"/>
      <c r="BV17" s="57"/>
      <c r="BW17" s="57"/>
      <c r="BX17" s="57"/>
      <c r="BY17" s="57"/>
      <c r="BZ17" s="58"/>
      <c r="CA17" s="118">
        <v>1</v>
      </c>
      <c r="CB17" s="112"/>
      <c r="CC17" s="112"/>
      <c r="CD17" s="112"/>
      <c r="CE17" s="112"/>
      <c r="CF17" s="112"/>
      <c r="CG17" s="112"/>
      <c r="CH17" s="113"/>
      <c r="CI17" s="56"/>
      <c r="CJ17" s="57"/>
      <c r="CK17" s="57"/>
      <c r="CL17" s="57"/>
      <c r="CM17" s="57"/>
      <c r="CN17" s="57"/>
      <c r="CO17" s="57"/>
      <c r="CP17" s="58"/>
      <c r="CQ17" s="126">
        <v>1.34</v>
      </c>
      <c r="CR17" s="127"/>
      <c r="CS17" s="127"/>
      <c r="CT17" s="127"/>
      <c r="CU17" s="127"/>
      <c r="CV17" s="127"/>
      <c r="CW17" s="127"/>
      <c r="CX17" s="128"/>
      <c r="CY17" s="56">
        <v>2.19</v>
      </c>
      <c r="CZ17" s="57"/>
      <c r="DA17" s="57"/>
      <c r="DB17" s="57"/>
      <c r="DC17" s="57"/>
      <c r="DD17" s="57"/>
      <c r="DE17" s="57"/>
      <c r="DF17" s="58"/>
      <c r="DG17" s="44"/>
      <c r="DH17" s="45"/>
      <c r="DI17" s="45"/>
      <c r="DJ17" s="45"/>
      <c r="DK17" s="45"/>
      <c r="DL17" s="45"/>
      <c r="DM17" s="45"/>
      <c r="DN17" s="46"/>
      <c r="DO17" s="41"/>
      <c r="DP17" s="42"/>
      <c r="DQ17" s="42"/>
      <c r="DR17" s="42"/>
      <c r="DS17" s="42"/>
      <c r="DT17" s="42"/>
      <c r="DU17" s="42"/>
      <c r="DV17" s="43"/>
      <c r="DW17" s="96">
        <f t="shared" si="2"/>
        <v>2.19</v>
      </c>
      <c r="DX17" s="97"/>
      <c r="DY17" s="97"/>
      <c r="DZ17" s="97"/>
      <c r="EA17" s="97"/>
      <c r="EB17" s="97"/>
      <c r="EC17" s="97"/>
      <c r="ED17" s="97"/>
      <c r="EE17" s="98"/>
      <c r="EF17" s="96"/>
      <c r="EG17" s="97"/>
      <c r="EH17" s="97"/>
      <c r="EI17" s="97"/>
      <c r="EJ17" s="97"/>
      <c r="EK17" s="97"/>
      <c r="EL17" s="97"/>
      <c r="EM17" s="97"/>
      <c r="EN17" s="98"/>
      <c r="EO17" s="96"/>
      <c r="EP17" s="97"/>
      <c r="EQ17" s="97"/>
      <c r="ER17" s="97"/>
      <c r="ES17" s="97"/>
      <c r="ET17" s="97"/>
      <c r="EU17" s="97"/>
      <c r="EV17" s="97"/>
      <c r="EW17" s="98"/>
      <c r="EX17" s="96"/>
      <c r="EY17" s="97"/>
      <c r="EZ17" s="97"/>
      <c r="FA17" s="97"/>
      <c r="FB17" s="97"/>
      <c r="FC17" s="97"/>
      <c r="FD17" s="97"/>
      <c r="FE17" s="97"/>
      <c r="FF17" s="98"/>
      <c r="FG17" s="67">
        <f t="shared" si="0"/>
        <v>0.1499999999999999</v>
      </c>
      <c r="FH17" s="68"/>
      <c r="FI17" s="68"/>
      <c r="FJ17" s="68"/>
      <c r="FK17" s="68"/>
      <c r="FL17" s="68"/>
      <c r="FM17" s="68"/>
      <c r="FN17" s="68"/>
      <c r="FO17" s="68"/>
      <c r="FP17" s="68"/>
      <c r="FQ17" s="69"/>
      <c r="FR17" s="96"/>
      <c r="FS17" s="97"/>
      <c r="FT17" s="97"/>
      <c r="FU17" s="97"/>
      <c r="FV17" s="97"/>
      <c r="FW17" s="97"/>
      <c r="FX17" s="97"/>
      <c r="FY17" s="97"/>
      <c r="FZ17" s="97"/>
      <c r="GA17" s="98"/>
      <c r="GB17" s="102"/>
      <c r="GC17" s="103"/>
      <c r="GD17" s="103"/>
      <c r="GE17" s="103"/>
      <c r="GF17" s="103"/>
      <c r="GG17" s="104"/>
      <c r="GH17" s="96">
        <v>0.1499999999999999</v>
      </c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8"/>
      <c r="GT17" s="96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324"/>
      <c r="HG17" s="288"/>
      <c r="HH17" s="288"/>
      <c r="HI17" s="288"/>
      <c r="HJ17" s="288"/>
      <c r="HK17" s="288"/>
      <c r="HL17" s="288"/>
      <c r="HM17" s="288"/>
      <c r="HN17" s="288"/>
      <c r="HO17" s="288"/>
      <c r="HP17" s="288"/>
      <c r="HQ17" s="288"/>
      <c r="HR17" s="288"/>
      <c r="HS17" s="288"/>
      <c r="HT17" s="288"/>
      <c r="HU17" s="288"/>
      <c r="HV17" s="288"/>
      <c r="HW17" s="288"/>
      <c r="HX17" s="288"/>
      <c r="HY17" s="288"/>
      <c r="HZ17" s="288"/>
      <c r="IA17" s="288"/>
      <c r="IB17" s="325"/>
    </row>
    <row r="18" spans="1:236" s="3" customFormat="1" ht="12.75" customHeight="1">
      <c r="A18" s="132" t="s">
        <v>31</v>
      </c>
      <c r="B18" s="133"/>
      <c r="C18" s="133"/>
      <c r="D18" s="133"/>
      <c r="E18" s="134"/>
      <c r="F18" s="129" t="s">
        <v>65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  <c r="AJ18" s="102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56">
        <v>0.73</v>
      </c>
      <c r="AV18" s="57"/>
      <c r="AW18" s="57"/>
      <c r="AX18" s="57"/>
      <c r="AY18" s="57"/>
      <c r="AZ18" s="57"/>
      <c r="BA18" s="57"/>
      <c r="BB18" s="58"/>
      <c r="BC18" s="67">
        <f t="shared" si="1"/>
        <v>0.88</v>
      </c>
      <c r="BD18" s="68"/>
      <c r="BE18" s="68"/>
      <c r="BF18" s="68"/>
      <c r="BG18" s="68"/>
      <c r="BH18" s="68"/>
      <c r="BI18" s="68"/>
      <c r="BJ18" s="69"/>
      <c r="BK18" s="118"/>
      <c r="BL18" s="112"/>
      <c r="BM18" s="112"/>
      <c r="BN18" s="112"/>
      <c r="BO18" s="112"/>
      <c r="BP18" s="112"/>
      <c r="BQ18" s="112"/>
      <c r="BR18" s="113"/>
      <c r="BS18" s="56"/>
      <c r="BT18" s="57"/>
      <c r="BU18" s="57"/>
      <c r="BV18" s="57"/>
      <c r="BW18" s="57"/>
      <c r="BX18" s="57"/>
      <c r="BY18" s="57"/>
      <c r="BZ18" s="58"/>
      <c r="CA18" s="118">
        <v>0.2</v>
      </c>
      <c r="CB18" s="112"/>
      <c r="CC18" s="112"/>
      <c r="CD18" s="112"/>
      <c r="CE18" s="112"/>
      <c r="CF18" s="112"/>
      <c r="CG18" s="112"/>
      <c r="CH18" s="113"/>
      <c r="CI18" s="56">
        <v>0.88</v>
      </c>
      <c r="CJ18" s="57"/>
      <c r="CK18" s="57"/>
      <c r="CL18" s="57"/>
      <c r="CM18" s="57"/>
      <c r="CN18" s="57"/>
      <c r="CO18" s="57"/>
      <c r="CP18" s="58"/>
      <c r="CQ18" s="126">
        <v>0.53</v>
      </c>
      <c r="CR18" s="127"/>
      <c r="CS18" s="127"/>
      <c r="CT18" s="127"/>
      <c r="CU18" s="127"/>
      <c r="CV18" s="127"/>
      <c r="CW18" s="127"/>
      <c r="CX18" s="128"/>
      <c r="CY18" s="56"/>
      <c r="CZ18" s="57"/>
      <c r="DA18" s="57"/>
      <c r="DB18" s="57"/>
      <c r="DC18" s="57"/>
      <c r="DD18" s="57"/>
      <c r="DE18" s="57"/>
      <c r="DF18" s="58"/>
      <c r="DG18" s="44"/>
      <c r="DH18" s="45"/>
      <c r="DI18" s="45"/>
      <c r="DJ18" s="45"/>
      <c r="DK18" s="45"/>
      <c r="DL18" s="45"/>
      <c r="DM18" s="45"/>
      <c r="DN18" s="46"/>
      <c r="DO18" s="41"/>
      <c r="DP18" s="42"/>
      <c r="DQ18" s="42"/>
      <c r="DR18" s="42"/>
      <c r="DS18" s="42"/>
      <c r="DT18" s="42"/>
      <c r="DU18" s="42"/>
      <c r="DV18" s="43"/>
      <c r="DW18" s="96">
        <f t="shared" si="2"/>
        <v>0.88</v>
      </c>
      <c r="DX18" s="97"/>
      <c r="DY18" s="97"/>
      <c r="DZ18" s="97"/>
      <c r="EA18" s="97"/>
      <c r="EB18" s="97"/>
      <c r="EC18" s="97"/>
      <c r="ED18" s="97"/>
      <c r="EE18" s="98"/>
      <c r="EF18" s="96"/>
      <c r="EG18" s="97"/>
      <c r="EH18" s="97"/>
      <c r="EI18" s="97"/>
      <c r="EJ18" s="97"/>
      <c r="EK18" s="97"/>
      <c r="EL18" s="97"/>
      <c r="EM18" s="97"/>
      <c r="EN18" s="98"/>
      <c r="EO18" s="96"/>
      <c r="EP18" s="97"/>
      <c r="EQ18" s="97"/>
      <c r="ER18" s="97"/>
      <c r="ES18" s="97"/>
      <c r="ET18" s="97"/>
      <c r="EU18" s="97"/>
      <c r="EV18" s="97"/>
      <c r="EW18" s="98"/>
      <c r="EX18" s="96"/>
      <c r="EY18" s="97"/>
      <c r="EZ18" s="97"/>
      <c r="FA18" s="97"/>
      <c r="FB18" s="97"/>
      <c r="FC18" s="97"/>
      <c r="FD18" s="97"/>
      <c r="FE18" s="97"/>
      <c r="FF18" s="98"/>
      <c r="FG18" s="67">
        <f t="shared" si="0"/>
        <v>-0.15000000000000002</v>
      </c>
      <c r="FH18" s="68"/>
      <c r="FI18" s="68"/>
      <c r="FJ18" s="68"/>
      <c r="FK18" s="68"/>
      <c r="FL18" s="68"/>
      <c r="FM18" s="68"/>
      <c r="FN18" s="68"/>
      <c r="FO18" s="68"/>
      <c r="FP18" s="68"/>
      <c r="FQ18" s="69"/>
      <c r="FR18" s="96"/>
      <c r="FS18" s="97"/>
      <c r="FT18" s="97"/>
      <c r="FU18" s="97"/>
      <c r="FV18" s="97"/>
      <c r="FW18" s="97"/>
      <c r="FX18" s="97"/>
      <c r="FY18" s="97"/>
      <c r="FZ18" s="97"/>
      <c r="GA18" s="98"/>
      <c r="GB18" s="102"/>
      <c r="GC18" s="103"/>
      <c r="GD18" s="103"/>
      <c r="GE18" s="103"/>
      <c r="GF18" s="103"/>
      <c r="GG18" s="104"/>
      <c r="GH18" s="96">
        <v>-0.15000000000000002</v>
      </c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8"/>
      <c r="GT18" s="96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324"/>
      <c r="HG18" s="288"/>
      <c r="HH18" s="288"/>
      <c r="HI18" s="288"/>
      <c r="HJ18" s="288"/>
      <c r="HK18" s="288"/>
      <c r="HL18" s="288"/>
      <c r="HM18" s="288"/>
      <c r="HN18" s="288"/>
      <c r="HO18" s="288"/>
      <c r="HP18" s="288"/>
      <c r="HQ18" s="288"/>
      <c r="HR18" s="288"/>
      <c r="HS18" s="288"/>
      <c r="HT18" s="288"/>
      <c r="HU18" s="288"/>
      <c r="HV18" s="288"/>
      <c r="HW18" s="288"/>
      <c r="HX18" s="288"/>
      <c r="HY18" s="288"/>
      <c r="HZ18" s="288"/>
      <c r="IA18" s="288"/>
      <c r="IB18" s="325"/>
    </row>
    <row r="19" spans="1:236" s="3" customFormat="1" ht="12.75" customHeight="1">
      <c r="A19" s="132" t="s">
        <v>32</v>
      </c>
      <c r="B19" s="133"/>
      <c r="C19" s="133"/>
      <c r="D19" s="133"/>
      <c r="E19" s="134"/>
      <c r="F19" s="129" t="s">
        <v>66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1"/>
      <c r="AJ19" s="102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56">
        <v>1.44</v>
      </c>
      <c r="AV19" s="57"/>
      <c r="AW19" s="57"/>
      <c r="AX19" s="57"/>
      <c r="AY19" s="57"/>
      <c r="AZ19" s="57"/>
      <c r="BA19" s="57"/>
      <c r="BB19" s="58"/>
      <c r="BC19" s="67">
        <f t="shared" si="1"/>
        <v>1.23</v>
      </c>
      <c r="BD19" s="68"/>
      <c r="BE19" s="68"/>
      <c r="BF19" s="68"/>
      <c r="BG19" s="68"/>
      <c r="BH19" s="68"/>
      <c r="BI19" s="68"/>
      <c r="BJ19" s="69"/>
      <c r="BK19" s="118"/>
      <c r="BL19" s="112"/>
      <c r="BM19" s="112"/>
      <c r="BN19" s="112"/>
      <c r="BO19" s="112"/>
      <c r="BP19" s="112"/>
      <c r="BQ19" s="112"/>
      <c r="BR19" s="113"/>
      <c r="BS19" s="56"/>
      <c r="BT19" s="57"/>
      <c r="BU19" s="57"/>
      <c r="BV19" s="57"/>
      <c r="BW19" s="57"/>
      <c r="BX19" s="57"/>
      <c r="BY19" s="57"/>
      <c r="BZ19" s="58"/>
      <c r="CA19" s="118"/>
      <c r="CB19" s="112"/>
      <c r="CC19" s="112"/>
      <c r="CD19" s="112"/>
      <c r="CE19" s="112"/>
      <c r="CF19" s="112"/>
      <c r="CG19" s="112"/>
      <c r="CH19" s="113"/>
      <c r="CI19" s="56">
        <v>1.23</v>
      </c>
      <c r="CJ19" s="57"/>
      <c r="CK19" s="57"/>
      <c r="CL19" s="57"/>
      <c r="CM19" s="57"/>
      <c r="CN19" s="57"/>
      <c r="CO19" s="57"/>
      <c r="CP19" s="58"/>
      <c r="CQ19" s="126">
        <v>1.44</v>
      </c>
      <c r="CR19" s="127"/>
      <c r="CS19" s="127"/>
      <c r="CT19" s="127"/>
      <c r="CU19" s="127"/>
      <c r="CV19" s="127"/>
      <c r="CW19" s="127"/>
      <c r="CX19" s="128"/>
      <c r="CY19" s="56"/>
      <c r="CZ19" s="57"/>
      <c r="DA19" s="57"/>
      <c r="DB19" s="57"/>
      <c r="DC19" s="57"/>
      <c r="DD19" s="57"/>
      <c r="DE19" s="57"/>
      <c r="DF19" s="58"/>
      <c r="DG19" s="44"/>
      <c r="DH19" s="45"/>
      <c r="DI19" s="45"/>
      <c r="DJ19" s="45"/>
      <c r="DK19" s="45"/>
      <c r="DL19" s="45"/>
      <c r="DM19" s="45"/>
      <c r="DN19" s="46"/>
      <c r="DO19" s="41"/>
      <c r="DP19" s="42"/>
      <c r="DQ19" s="42"/>
      <c r="DR19" s="42"/>
      <c r="DS19" s="42"/>
      <c r="DT19" s="42"/>
      <c r="DU19" s="42"/>
      <c r="DV19" s="43"/>
      <c r="DW19" s="96">
        <f t="shared" si="2"/>
        <v>1.23</v>
      </c>
      <c r="DX19" s="97"/>
      <c r="DY19" s="97"/>
      <c r="DZ19" s="97"/>
      <c r="EA19" s="97"/>
      <c r="EB19" s="97"/>
      <c r="EC19" s="97"/>
      <c r="ED19" s="97"/>
      <c r="EE19" s="98"/>
      <c r="EF19" s="96"/>
      <c r="EG19" s="97"/>
      <c r="EH19" s="97"/>
      <c r="EI19" s="97"/>
      <c r="EJ19" s="97"/>
      <c r="EK19" s="97"/>
      <c r="EL19" s="97"/>
      <c r="EM19" s="97"/>
      <c r="EN19" s="98"/>
      <c r="EO19" s="96"/>
      <c r="EP19" s="97"/>
      <c r="EQ19" s="97"/>
      <c r="ER19" s="97"/>
      <c r="ES19" s="97"/>
      <c r="ET19" s="97"/>
      <c r="EU19" s="97"/>
      <c r="EV19" s="97"/>
      <c r="EW19" s="98"/>
      <c r="EX19" s="96"/>
      <c r="EY19" s="97"/>
      <c r="EZ19" s="97"/>
      <c r="FA19" s="97"/>
      <c r="FB19" s="97"/>
      <c r="FC19" s="97"/>
      <c r="FD19" s="97"/>
      <c r="FE19" s="97"/>
      <c r="FF19" s="98"/>
      <c r="FG19" s="67">
        <f t="shared" si="0"/>
        <v>0.20999999999999996</v>
      </c>
      <c r="FH19" s="68"/>
      <c r="FI19" s="68"/>
      <c r="FJ19" s="68"/>
      <c r="FK19" s="68"/>
      <c r="FL19" s="68"/>
      <c r="FM19" s="68"/>
      <c r="FN19" s="68"/>
      <c r="FO19" s="68"/>
      <c r="FP19" s="68"/>
      <c r="FQ19" s="69"/>
      <c r="FR19" s="96"/>
      <c r="FS19" s="97"/>
      <c r="FT19" s="97"/>
      <c r="FU19" s="97"/>
      <c r="FV19" s="97"/>
      <c r="FW19" s="97"/>
      <c r="FX19" s="97"/>
      <c r="FY19" s="97"/>
      <c r="FZ19" s="97"/>
      <c r="GA19" s="98"/>
      <c r="GB19" s="102"/>
      <c r="GC19" s="103"/>
      <c r="GD19" s="103"/>
      <c r="GE19" s="103"/>
      <c r="GF19" s="103"/>
      <c r="GG19" s="104"/>
      <c r="GH19" s="96">
        <v>0.20999999999999996</v>
      </c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8"/>
      <c r="GT19" s="96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324"/>
      <c r="HG19" s="288"/>
      <c r="HH19" s="288"/>
      <c r="HI19" s="288"/>
      <c r="HJ19" s="288"/>
      <c r="HK19" s="288"/>
      <c r="HL19" s="288"/>
      <c r="HM19" s="288"/>
      <c r="HN19" s="288"/>
      <c r="HO19" s="288"/>
      <c r="HP19" s="288"/>
      <c r="HQ19" s="288"/>
      <c r="HR19" s="288"/>
      <c r="HS19" s="288"/>
      <c r="HT19" s="288"/>
      <c r="HU19" s="288"/>
      <c r="HV19" s="288"/>
      <c r="HW19" s="288"/>
      <c r="HX19" s="288"/>
      <c r="HY19" s="288"/>
      <c r="HZ19" s="288"/>
      <c r="IA19" s="288"/>
      <c r="IB19" s="325"/>
    </row>
    <row r="20" spans="1:236" s="3" customFormat="1" ht="12.75" customHeight="1">
      <c r="A20" s="132" t="s">
        <v>35</v>
      </c>
      <c r="B20" s="133"/>
      <c r="C20" s="133"/>
      <c r="D20" s="133"/>
      <c r="E20" s="134"/>
      <c r="F20" s="129" t="s">
        <v>67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1"/>
      <c r="AJ20" s="102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56">
        <v>0.09</v>
      </c>
      <c r="AV20" s="57"/>
      <c r="AW20" s="57"/>
      <c r="AX20" s="57"/>
      <c r="AY20" s="57"/>
      <c r="AZ20" s="57"/>
      <c r="BA20" s="57"/>
      <c r="BB20" s="58"/>
      <c r="BC20" s="67">
        <f t="shared" si="1"/>
        <v>0.21</v>
      </c>
      <c r="BD20" s="68"/>
      <c r="BE20" s="68"/>
      <c r="BF20" s="68"/>
      <c r="BG20" s="68"/>
      <c r="BH20" s="68"/>
      <c r="BI20" s="68"/>
      <c r="BJ20" s="69"/>
      <c r="BK20" s="118"/>
      <c r="BL20" s="112"/>
      <c r="BM20" s="112"/>
      <c r="BN20" s="112"/>
      <c r="BO20" s="112"/>
      <c r="BP20" s="112"/>
      <c r="BQ20" s="112"/>
      <c r="BR20" s="113"/>
      <c r="BS20" s="56"/>
      <c r="BT20" s="57"/>
      <c r="BU20" s="57"/>
      <c r="BV20" s="57"/>
      <c r="BW20" s="57"/>
      <c r="BX20" s="57"/>
      <c r="BY20" s="57"/>
      <c r="BZ20" s="58"/>
      <c r="CA20" s="118"/>
      <c r="CB20" s="112"/>
      <c r="CC20" s="112"/>
      <c r="CD20" s="112"/>
      <c r="CE20" s="112"/>
      <c r="CF20" s="112"/>
      <c r="CG20" s="112"/>
      <c r="CH20" s="113"/>
      <c r="CI20" s="56">
        <v>0.21</v>
      </c>
      <c r="CJ20" s="57"/>
      <c r="CK20" s="57"/>
      <c r="CL20" s="57"/>
      <c r="CM20" s="57"/>
      <c r="CN20" s="57"/>
      <c r="CO20" s="57"/>
      <c r="CP20" s="58"/>
      <c r="CQ20" s="126">
        <v>0.09</v>
      </c>
      <c r="CR20" s="127"/>
      <c r="CS20" s="127"/>
      <c r="CT20" s="127"/>
      <c r="CU20" s="127"/>
      <c r="CV20" s="127"/>
      <c r="CW20" s="127"/>
      <c r="CX20" s="128"/>
      <c r="CY20" s="56"/>
      <c r="CZ20" s="57"/>
      <c r="DA20" s="57"/>
      <c r="DB20" s="57"/>
      <c r="DC20" s="57"/>
      <c r="DD20" s="57"/>
      <c r="DE20" s="57"/>
      <c r="DF20" s="58"/>
      <c r="DG20" s="44"/>
      <c r="DH20" s="45"/>
      <c r="DI20" s="45"/>
      <c r="DJ20" s="45"/>
      <c r="DK20" s="45"/>
      <c r="DL20" s="45"/>
      <c r="DM20" s="45"/>
      <c r="DN20" s="46"/>
      <c r="DO20" s="41"/>
      <c r="DP20" s="42"/>
      <c r="DQ20" s="42"/>
      <c r="DR20" s="42"/>
      <c r="DS20" s="42"/>
      <c r="DT20" s="42"/>
      <c r="DU20" s="42"/>
      <c r="DV20" s="43"/>
      <c r="DW20" s="96">
        <f t="shared" si="2"/>
        <v>0.21</v>
      </c>
      <c r="DX20" s="97"/>
      <c r="DY20" s="97"/>
      <c r="DZ20" s="97"/>
      <c r="EA20" s="97"/>
      <c r="EB20" s="97"/>
      <c r="EC20" s="97"/>
      <c r="ED20" s="97"/>
      <c r="EE20" s="98"/>
      <c r="EF20" s="96"/>
      <c r="EG20" s="97"/>
      <c r="EH20" s="97"/>
      <c r="EI20" s="97"/>
      <c r="EJ20" s="97"/>
      <c r="EK20" s="97"/>
      <c r="EL20" s="97"/>
      <c r="EM20" s="97"/>
      <c r="EN20" s="98"/>
      <c r="EO20" s="96"/>
      <c r="EP20" s="97"/>
      <c r="EQ20" s="97"/>
      <c r="ER20" s="97"/>
      <c r="ES20" s="97"/>
      <c r="ET20" s="97"/>
      <c r="EU20" s="97"/>
      <c r="EV20" s="97"/>
      <c r="EW20" s="98"/>
      <c r="EX20" s="96"/>
      <c r="EY20" s="97"/>
      <c r="EZ20" s="97"/>
      <c r="FA20" s="97"/>
      <c r="FB20" s="97"/>
      <c r="FC20" s="97"/>
      <c r="FD20" s="97"/>
      <c r="FE20" s="97"/>
      <c r="FF20" s="98"/>
      <c r="FG20" s="67">
        <f t="shared" si="0"/>
        <v>-0.12</v>
      </c>
      <c r="FH20" s="68"/>
      <c r="FI20" s="68"/>
      <c r="FJ20" s="68"/>
      <c r="FK20" s="68"/>
      <c r="FL20" s="68"/>
      <c r="FM20" s="68"/>
      <c r="FN20" s="68"/>
      <c r="FO20" s="68"/>
      <c r="FP20" s="68"/>
      <c r="FQ20" s="69"/>
      <c r="FR20" s="96"/>
      <c r="FS20" s="97"/>
      <c r="FT20" s="97"/>
      <c r="FU20" s="97"/>
      <c r="FV20" s="97"/>
      <c r="FW20" s="97"/>
      <c r="FX20" s="97"/>
      <c r="FY20" s="97"/>
      <c r="FZ20" s="97"/>
      <c r="GA20" s="98"/>
      <c r="GB20" s="102"/>
      <c r="GC20" s="103"/>
      <c r="GD20" s="103"/>
      <c r="GE20" s="103"/>
      <c r="GF20" s="103"/>
      <c r="GG20" s="104"/>
      <c r="GH20" s="96">
        <v>-0.12</v>
      </c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8"/>
      <c r="GT20" s="96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324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325"/>
    </row>
    <row r="21" spans="1:236" s="3" customFormat="1" ht="12.75" customHeight="1">
      <c r="A21" s="132" t="s">
        <v>36</v>
      </c>
      <c r="B21" s="133"/>
      <c r="C21" s="133"/>
      <c r="D21" s="133"/>
      <c r="E21" s="134"/>
      <c r="F21" s="129" t="s">
        <v>68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1"/>
      <c r="AJ21" s="102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56">
        <v>0.18</v>
      </c>
      <c r="AV21" s="57"/>
      <c r="AW21" s="57"/>
      <c r="AX21" s="57"/>
      <c r="AY21" s="57"/>
      <c r="AZ21" s="57"/>
      <c r="BA21" s="57"/>
      <c r="BB21" s="58"/>
      <c r="BC21" s="67">
        <f t="shared" si="1"/>
        <v>0.48006000000000004</v>
      </c>
      <c r="BD21" s="68"/>
      <c r="BE21" s="68"/>
      <c r="BF21" s="68"/>
      <c r="BG21" s="68"/>
      <c r="BH21" s="68"/>
      <c r="BI21" s="68"/>
      <c r="BJ21" s="69"/>
      <c r="BK21" s="118"/>
      <c r="BL21" s="112"/>
      <c r="BM21" s="112"/>
      <c r="BN21" s="112"/>
      <c r="BO21" s="112"/>
      <c r="BP21" s="112"/>
      <c r="BQ21" s="112"/>
      <c r="BR21" s="113"/>
      <c r="BS21" s="56">
        <v>0.07097</v>
      </c>
      <c r="BT21" s="57"/>
      <c r="BU21" s="57"/>
      <c r="BV21" s="57"/>
      <c r="BW21" s="57"/>
      <c r="BX21" s="57"/>
      <c r="BY21" s="57"/>
      <c r="BZ21" s="58"/>
      <c r="CA21" s="118"/>
      <c r="CB21" s="112"/>
      <c r="CC21" s="112"/>
      <c r="CD21" s="112"/>
      <c r="CE21" s="112"/>
      <c r="CF21" s="112"/>
      <c r="CG21" s="112"/>
      <c r="CH21" s="113"/>
      <c r="CI21" s="56">
        <v>0.40909</v>
      </c>
      <c r="CJ21" s="57"/>
      <c r="CK21" s="57"/>
      <c r="CL21" s="57"/>
      <c r="CM21" s="57"/>
      <c r="CN21" s="57"/>
      <c r="CO21" s="57"/>
      <c r="CP21" s="58"/>
      <c r="CQ21" s="126">
        <v>0.18</v>
      </c>
      <c r="CR21" s="127"/>
      <c r="CS21" s="127"/>
      <c r="CT21" s="127"/>
      <c r="CU21" s="127"/>
      <c r="CV21" s="127"/>
      <c r="CW21" s="127"/>
      <c r="CX21" s="128"/>
      <c r="CY21" s="56"/>
      <c r="CZ21" s="57"/>
      <c r="DA21" s="57"/>
      <c r="DB21" s="57"/>
      <c r="DC21" s="57"/>
      <c r="DD21" s="57"/>
      <c r="DE21" s="57"/>
      <c r="DF21" s="58"/>
      <c r="DG21" s="44"/>
      <c r="DH21" s="45"/>
      <c r="DI21" s="45"/>
      <c r="DJ21" s="45"/>
      <c r="DK21" s="45"/>
      <c r="DL21" s="45"/>
      <c r="DM21" s="45"/>
      <c r="DN21" s="46"/>
      <c r="DO21" s="41"/>
      <c r="DP21" s="42"/>
      <c r="DQ21" s="42"/>
      <c r="DR21" s="42"/>
      <c r="DS21" s="42"/>
      <c r="DT21" s="42"/>
      <c r="DU21" s="42"/>
      <c r="DV21" s="43"/>
      <c r="DW21" s="96">
        <f t="shared" si="2"/>
        <v>0.48006000000000004</v>
      </c>
      <c r="DX21" s="97"/>
      <c r="DY21" s="97"/>
      <c r="DZ21" s="97"/>
      <c r="EA21" s="97"/>
      <c r="EB21" s="97"/>
      <c r="EC21" s="97"/>
      <c r="ED21" s="97"/>
      <c r="EE21" s="98"/>
      <c r="EF21" s="96"/>
      <c r="EG21" s="97"/>
      <c r="EH21" s="97"/>
      <c r="EI21" s="97"/>
      <c r="EJ21" s="97"/>
      <c r="EK21" s="97"/>
      <c r="EL21" s="97"/>
      <c r="EM21" s="97"/>
      <c r="EN21" s="98"/>
      <c r="EO21" s="96"/>
      <c r="EP21" s="97"/>
      <c r="EQ21" s="97"/>
      <c r="ER21" s="97"/>
      <c r="ES21" s="97"/>
      <c r="ET21" s="97"/>
      <c r="EU21" s="97"/>
      <c r="EV21" s="97"/>
      <c r="EW21" s="98"/>
      <c r="EX21" s="96"/>
      <c r="EY21" s="97"/>
      <c r="EZ21" s="97"/>
      <c r="FA21" s="97"/>
      <c r="FB21" s="97"/>
      <c r="FC21" s="97"/>
      <c r="FD21" s="97"/>
      <c r="FE21" s="97"/>
      <c r="FF21" s="98"/>
      <c r="FG21" s="67">
        <f t="shared" si="0"/>
        <v>-0.30006000000000005</v>
      </c>
      <c r="FH21" s="68"/>
      <c r="FI21" s="68"/>
      <c r="FJ21" s="68"/>
      <c r="FK21" s="68"/>
      <c r="FL21" s="68"/>
      <c r="FM21" s="68"/>
      <c r="FN21" s="68"/>
      <c r="FO21" s="68"/>
      <c r="FP21" s="68"/>
      <c r="FQ21" s="69"/>
      <c r="FR21" s="96"/>
      <c r="FS21" s="97"/>
      <c r="FT21" s="97"/>
      <c r="FU21" s="97"/>
      <c r="FV21" s="97"/>
      <c r="FW21" s="97"/>
      <c r="FX21" s="97"/>
      <c r="FY21" s="97"/>
      <c r="FZ21" s="97"/>
      <c r="GA21" s="98"/>
      <c r="GB21" s="102"/>
      <c r="GC21" s="103"/>
      <c r="GD21" s="103"/>
      <c r="GE21" s="103"/>
      <c r="GF21" s="103"/>
      <c r="GG21" s="104"/>
      <c r="GH21" s="96">
        <v>-0.30006000000000005</v>
      </c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8"/>
      <c r="GT21" s="96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324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325"/>
    </row>
    <row r="22" spans="1:236" s="3" customFormat="1" ht="12.75" customHeight="1">
      <c r="A22" s="132" t="s">
        <v>37</v>
      </c>
      <c r="B22" s="133"/>
      <c r="C22" s="133"/>
      <c r="D22" s="133"/>
      <c r="E22" s="134"/>
      <c r="F22" s="129" t="s">
        <v>69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1"/>
      <c r="AJ22" s="102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56">
        <v>1.21</v>
      </c>
      <c r="AV22" s="57"/>
      <c r="AW22" s="57"/>
      <c r="AX22" s="57"/>
      <c r="AY22" s="57"/>
      <c r="AZ22" s="57"/>
      <c r="BA22" s="57"/>
      <c r="BB22" s="58"/>
      <c r="BC22" s="67">
        <f>SUM(BS22,CI22)</f>
        <v>1.639365</v>
      </c>
      <c r="BD22" s="68"/>
      <c r="BE22" s="68"/>
      <c r="BF22" s="68"/>
      <c r="BG22" s="68"/>
      <c r="BH22" s="68"/>
      <c r="BI22" s="68"/>
      <c r="BJ22" s="69"/>
      <c r="BK22" s="118"/>
      <c r="BL22" s="112"/>
      <c r="BM22" s="112"/>
      <c r="BN22" s="112"/>
      <c r="BO22" s="112"/>
      <c r="BP22" s="112"/>
      <c r="BQ22" s="112"/>
      <c r="BR22" s="113"/>
      <c r="BS22" s="56">
        <v>0.079365</v>
      </c>
      <c r="BT22" s="57"/>
      <c r="BU22" s="57"/>
      <c r="BV22" s="57"/>
      <c r="BW22" s="57"/>
      <c r="BX22" s="57"/>
      <c r="BY22" s="57"/>
      <c r="BZ22" s="58"/>
      <c r="CA22" s="118"/>
      <c r="CB22" s="112"/>
      <c r="CC22" s="112"/>
      <c r="CD22" s="112"/>
      <c r="CE22" s="112"/>
      <c r="CF22" s="112"/>
      <c r="CG22" s="112"/>
      <c r="CH22" s="113"/>
      <c r="CI22" s="56">
        <v>1.56</v>
      </c>
      <c r="CJ22" s="57"/>
      <c r="CK22" s="57"/>
      <c r="CL22" s="57"/>
      <c r="CM22" s="57"/>
      <c r="CN22" s="57"/>
      <c r="CO22" s="57"/>
      <c r="CP22" s="58"/>
      <c r="CQ22" s="126">
        <v>1.21</v>
      </c>
      <c r="CR22" s="127"/>
      <c r="CS22" s="127"/>
      <c r="CT22" s="127"/>
      <c r="CU22" s="127"/>
      <c r="CV22" s="127"/>
      <c r="CW22" s="127"/>
      <c r="CX22" s="128"/>
      <c r="CY22" s="56"/>
      <c r="CZ22" s="57"/>
      <c r="DA22" s="57"/>
      <c r="DB22" s="57"/>
      <c r="DC22" s="57"/>
      <c r="DD22" s="57"/>
      <c r="DE22" s="57"/>
      <c r="DF22" s="58"/>
      <c r="DG22" s="44"/>
      <c r="DH22" s="45"/>
      <c r="DI22" s="45"/>
      <c r="DJ22" s="45"/>
      <c r="DK22" s="45"/>
      <c r="DL22" s="45"/>
      <c r="DM22" s="45"/>
      <c r="DN22" s="46"/>
      <c r="DO22" s="41"/>
      <c r="DP22" s="42"/>
      <c r="DQ22" s="42"/>
      <c r="DR22" s="42"/>
      <c r="DS22" s="42"/>
      <c r="DT22" s="42"/>
      <c r="DU22" s="42"/>
      <c r="DV22" s="43"/>
      <c r="DW22" s="96">
        <f t="shared" si="2"/>
        <v>1.639365</v>
      </c>
      <c r="DX22" s="97"/>
      <c r="DY22" s="97"/>
      <c r="DZ22" s="97"/>
      <c r="EA22" s="97"/>
      <c r="EB22" s="97"/>
      <c r="EC22" s="97"/>
      <c r="ED22" s="97"/>
      <c r="EE22" s="98"/>
      <c r="EF22" s="96"/>
      <c r="EG22" s="97"/>
      <c r="EH22" s="97"/>
      <c r="EI22" s="97"/>
      <c r="EJ22" s="97"/>
      <c r="EK22" s="97"/>
      <c r="EL22" s="97"/>
      <c r="EM22" s="97"/>
      <c r="EN22" s="98"/>
      <c r="EO22" s="96"/>
      <c r="EP22" s="97"/>
      <c r="EQ22" s="97"/>
      <c r="ER22" s="97"/>
      <c r="ES22" s="97"/>
      <c r="ET22" s="97"/>
      <c r="EU22" s="97"/>
      <c r="EV22" s="97"/>
      <c r="EW22" s="98"/>
      <c r="EX22" s="96"/>
      <c r="EY22" s="97"/>
      <c r="EZ22" s="97"/>
      <c r="FA22" s="97"/>
      <c r="FB22" s="97"/>
      <c r="FC22" s="97"/>
      <c r="FD22" s="97"/>
      <c r="FE22" s="97"/>
      <c r="FF22" s="98"/>
      <c r="FG22" s="67">
        <f t="shared" si="0"/>
        <v>-0.429365</v>
      </c>
      <c r="FH22" s="68"/>
      <c r="FI22" s="68"/>
      <c r="FJ22" s="68"/>
      <c r="FK22" s="68"/>
      <c r="FL22" s="68"/>
      <c r="FM22" s="68"/>
      <c r="FN22" s="68"/>
      <c r="FO22" s="68"/>
      <c r="FP22" s="68"/>
      <c r="FQ22" s="69"/>
      <c r="FR22" s="96"/>
      <c r="FS22" s="97"/>
      <c r="FT22" s="97"/>
      <c r="FU22" s="97"/>
      <c r="FV22" s="97"/>
      <c r="FW22" s="97"/>
      <c r="FX22" s="97"/>
      <c r="FY22" s="97"/>
      <c r="FZ22" s="97"/>
      <c r="GA22" s="98"/>
      <c r="GB22" s="102"/>
      <c r="GC22" s="103"/>
      <c r="GD22" s="103"/>
      <c r="GE22" s="103"/>
      <c r="GF22" s="103"/>
      <c r="GG22" s="104"/>
      <c r="GH22" s="96">
        <v>-0.429365</v>
      </c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8"/>
      <c r="GT22" s="96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324"/>
      <c r="HG22" s="288"/>
      <c r="HH22" s="288"/>
      <c r="HI22" s="288"/>
      <c r="HJ22" s="288"/>
      <c r="HK22" s="288"/>
      <c r="HL22" s="288"/>
      <c r="HM22" s="288"/>
      <c r="HN22" s="288"/>
      <c r="HO22" s="288"/>
      <c r="HP22" s="288"/>
      <c r="HQ22" s="288"/>
      <c r="HR22" s="288"/>
      <c r="HS22" s="288"/>
      <c r="HT22" s="288"/>
      <c r="HU22" s="288"/>
      <c r="HV22" s="288"/>
      <c r="HW22" s="288"/>
      <c r="HX22" s="288"/>
      <c r="HY22" s="288"/>
      <c r="HZ22" s="288"/>
      <c r="IA22" s="288"/>
      <c r="IB22" s="325"/>
    </row>
    <row r="23" spans="1:236" s="3" customFormat="1" ht="12.75" customHeight="1">
      <c r="A23" s="132" t="s">
        <v>38</v>
      </c>
      <c r="B23" s="133"/>
      <c r="C23" s="133"/>
      <c r="D23" s="133"/>
      <c r="E23" s="134"/>
      <c r="F23" s="129" t="s">
        <v>70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1"/>
      <c r="AJ23" s="102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56">
        <v>1.08</v>
      </c>
      <c r="AV23" s="57"/>
      <c r="AW23" s="57"/>
      <c r="AX23" s="57"/>
      <c r="AY23" s="57"/>
      <c r="AZ23" s="57"/>
      <c r="BA23" s="57"/>
      <c r="BB23" s="58"/>
      <c r="BC23" s="67">
        <f t="shared" si="1"/>
        <v>1.46</v>
      </c>
      <c r="BD23" s="68"/>
      <c r="BE23" s="68"/>
      <c r="BF23" s="68"/>
      <c r="BG23" s="68"/>
      <c r="BH23" s="68"/>
      <c r="BI23" s="68"/>
      <c r="BJ23" s="69"/>
      <c r="BK23" s="118"/>
      <c r="BL23" s="112"/>
      <c r="BM23" s="112"/>
      <c r="BN23" s="112"/>
      <c r="BO23" s="112"/>
      <c r="BP23" s="112"/>
      <c r="BQ23" s="112"/>
      <c r="BR23" s="113"/>
      <c r="BS23" s="56"/>
      <c r="BT23" s="57"/>
      <c r="BU23" s="57"/>
      <c r="BV23" s="57"/>
      <c r="BW23" s="57"/>
      <c r="BX23" s="57"/>
      <c r="BY23" s="57"/>
      <c r="BZ23" s="58"/>
      <c r="CA23" s="118"/>
      <c r="CB23" s="112"/>
      <c r="CC23" s="112"/>
      <c r="CD23" s="112"/>
      <c r="CE23" s="112"/>
      <c r="CF23" s="112"/>
      <c r="CG23" s="112"/>
      <c r="CH23" s="113"/>
      <c r="CI23" s="56">
        <v>1.46</v>
      </c>
      <c r="CJ23" s="57"/>
      <c r="CK23" s="57"/>
      <c r="CL23" s="57"/>
      <c r="CM23" s="57"/>
      <c r="CN23" s="57"/>
      <c r="CO23" s="57"/>
      <c r="CP23" s="58"/>
      <c r="CQ23" s="126">
        <v>1.08</v>
      </c>
      <c r="CR23" s="127"/>
      <c r="CS23" s="127"/>
      <c r="CT23" s="127"/>
      <c r="CU23" s="127"/>
      <c r="CV23" s="127"/>
      <c r="CW23" s="127"/>
      <c r="CX23" s="128"/>
      <c r="CY23" s="56"/>
      <c r="CZ23" s="57"/>
      <c r="DA23" s="57"/>
      <c r="DB23" s="57"/>
      <c r="DC23" s="57"/>
      <c r="DD23" s="57"/>
      <c r="DE23" s="57"/>
      <c r="DF23" s="58"/>
      <c r="DG23" s="44"/>
      <c r="DH23" s="45"/>
      <c r="DI23" s="45"/>
      <c r="DJ23" s="45"/>
      <c r="DK23" s="45"/>
      <c r="DL23" s="45"/>
      <c r="DM23" s="45"/>
      <c r="DN23" s="46"/>
      <c r="DO23" s="41"/>
      <c r="DP23" s="42"/>
      <c r="DQ23" s="42"/>
      <c r="DR23" s="42"/>
      <c r="DS23" s="42"/>
      <c r="DT23" s="42"/>
      <c r="DU23" s="42"/>
      <c r="DV23" s="43"/>
      <c r="DW23" s="96">
        <f t="shared" si="2"/>
        <v>1.46</v>
      </c>
      <c r="DX23" s="97"/>
      <c r="DY23" s="97"/>
      <c r="DZ23" s="97"/>
      <c r="EA23" s="97"/>
      <c r="EB23" s="97"/>
      <c r="EC23" s="97"/>
      <c r="ED23" s="97"/>
      <c r="EE23" s="98"/>
      <c r="EF23" s="96"/>
      <c r="EG23" s="97"/>
      <c r="EH23" s="97"/>
      <c r="EI23" s="97"/>
      <c r="EJ23" s="97"/>
      <c r="EK23" s="97"/>
      <c r="EL23" s="97"/>
      <c r="EM23" s="97"/>
      <c r="EN23" s="98"/>
      <c r="EO23" s="96"/>
      <c r="EP23" s="97"/>
      <c r="EQ23" s="97"/>
      <c r="ER23" s="97"/>
      <c r="ES23" s="97"/>
      <c r="ET23" s="97"/>
      <c r="EU23" s="97"/>
      <c r="EV23" s="97"/>
      <c r="EW23" s="98"/>
      <c r="EX23" s="96"/>
      <c r="EY23" s="97"/>
      <c r="EZ23" s="97"/>
      <c r="FA23" s="97"/>
      <c r="FB23" s="97"/>
      <c r="FC23" s="97"/>
      <c r="FD23" s="97"/>
      <c r="FE23" s="97"/>
      <c r="FF23" s="98"/>
      <c r="FG23" s="67">
        <f t="shared" si="0"/>
        <v>-0.3799999999999999</v>
      </c>
      <c r="FH23" s="68"/>
      <c r="FI23" s="68"/>
      <c r="FJ23" s="68"/>
      <c r="FK23" s="68"/>
      <c r="FL23" s="68"/>
      <c r="FM23" s="68"/>
      <c r="FN23" s="68"/>
      <c r="FO23" s="68"/>
      <c r="FP23" s="68"/>
      <c r="FQ23" s="69"/>
      <c r="FR23" s="96"/>
      <c r="FS23" s="97"/>
      <c r="FT23" s="97"/>
      <c r="FU23" s="97"/>
      <c r="FV23" s="97"/>
      <c r="FW23" s="97"/>
      <c r="FX23" s="97"/>
      <c r="FY23" s="97"/>
      <c r="FZ23" s="97"/>
      <c r="GA23" s="98"/>
      <c r="GB23" s="102"/>
      <c r="GC23" s="103"/>
      <c r="GD23" s="103"/>
      <c r="GE23" s="103"/>
      <c r="GF23" s="103"/>
      <c r="GG23" s="104"/>
      <c r="GH23" s="96">
        <v>-0.3799999999999999</v>
      </c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8"/>
      <c r="GT23" s="96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324"/>
      <c r="HG23" s="288"/>
      <c r="HH23" s="288"/>
      <c r="HI23" s="288"/>
      <c r="HJ23" s="288"/>
      <c r="HK23" s="288"/>
      <c r="HL23" s="288"/>
      <c r="HM23" s="288"/>
      <c r="HN23" s="288"/>
      <c r="HO23" s="288"/>
      <c r="HP23" s="288"/>
      <c r="HQ23" s="288"/>
      <c r="HR23" s="288"/>
      <c r="HS23" s="288"/>
      <c r="HT23" s="288"/>
      <c r="HU23" s="288"/>
      <c r="HV23" s="288"/>
      <c r="HW23" s="288"/>
      <c r="HX23" s="288"/>
      <c r="HY23" s="288"/>
      <c r="HZ23" s="288"/>
      <c r="IA23" s="288"/>
      <c r="IB23" s="325"/>
    </row>
    <row r="24" spans="1:236" s="3" customFormat="1" ht="12.75" customHeight="1">
      <c r="A24" s="132" t="s">
        <v>39</v>
      </c>
      <c r="B24" s="133"/>
      <c r="C24" s="133"/>
      <c r="D24" s="133"/>
      <c r="E24" s="134"/>
      <c r="F24" s="129" t="s">
        <v>71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02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56">
        <v>0.63</v>
      </c>
      <c r="AV24" s="57"/>
      <c r="AW24" s="57"/>
      <c r="AX24" s="57"/>
      <c r="AY24" s="57"/>
      <c r="AZ24" s="57"/>
      <c r="BA24" s="57"/>
      <c r="BB24" s="58"/>
      <c r="BC24" s="67">
        <f>BS24+CI24+CY24+DO24</f>
        <v>0.824097</v>
      </c>
      <c r="BD24" s="68"/>
      <c r="BE24" s="68"/>
      <c r="BF24" s="68"/>
      <c r="BG24" s="68"/>
      <c r="BH24" s="68"/>
      <c r="BI24" s="68"/>
      <c r="BJ24" s="69"/>
      <c r="BK24" s="118"/>
      <c r="BL24" s="112"/>
      <c r="BM24" s="112"/>
      <c r="BN24" s="112"/>
      <c r="BO24" s="112"/>
      <c r="BP24" s="112"/>
      <c r="BQ24" s="112"/>
      <c r="BR24" s="113"/>
      <c r="BS24" s="56">
        <v>0.075667</v>
      </c>
      <c r="BT24" s="57"/>
      <c r="BU24" s="57"/>
      <c r="BV24" s="57"/>
      <c r="BW24" s="57"/>
      <c r="BX24" s="57"/>
      <c r="BY24" s="57"/>
      <c r="BZ24" s="58"/>
      <c r="CA24" s="118">
        <v>0.63</v>
      </c>
      <c r="CB24" s="112"/>
      <c r="CC24" s="112"/>
      <c r="CD24" s="112"/>
      <c r="CE24" s="112"/>
      <c r="CF24" s="112"/>
      <c r="CG24" s="112"/>
      <c r="CH24" s="113"/>
      <c r="CI24" s="56">
        <f>0.071568</f>
        <v>0.071568</v>
      </c>
      <c r="CJ24" s="57"/>
      <c r="CK24" s="57"/>
      <c r="CL24" s="57"/>
      <c r="CM24" s="57"/>
      <c r="CN24" s="57"/>
      <c r="CO24" s="57"/>
      <c r="CP24" s="58"/>
      <c r="CQ24" s="126"/>
      <c r="CR24" s="127"/>
      <c r="CS24" s="127"/>
      <c r="CT24" s="127"/>
      <c r="CU24" s="127"/>
      <c r="CV24" s="127"/>
      <c r="CW24" s="127"/>
      <c r="CX24" s="128"/>
      <c r="CY24" s="56">
        <f>0.676862</f>
        <v>0.676862</v>
      </c>
      <c r="CZ24" s="57"/>
      <c r="DA24" s="57"/>
      <c r="DB24" s="57"/>
      <c r="DC24" s="57"/>
      <c r="DD24" s="57"/>
      <c r="DE24" s="57"/>
      <c r="DF24" s="58"/>
      <c r="DG24" s="44"/>
      <c r="DH24" s="45"/>
      <c r="DI24" s="45"/>
      <c r="DJ24" s="45"/>
      <c r="DK24" s="45"/>
      <c r="DL24" s="45"/>
      <c r="DM24" s="45"/>
      <c r="DN24" s="46"/>
      <c r="DO24" s="41"/>
      <c r="DP24" s="42"/>
      <c r="DQ24" s="42"/>
      <c r="DR24" s="42"/>
      <c r="DS24" s="42"/>
      <c r="DT24" s="42"/>
      <c r="DU24" s="42"/>
      <c r="DV24" s="43"/>
      <c r="DW24" s="96">
        <f t="shared" si="2"/>
        <v>0.824097</v>
      </c>
      <c r="DX24" s="97"/>
      <c r="DY24" s="97"/>
      <c r="DZ24" s="97"/>
      <c r="EA24" s="97"/>
      <c r="EB24" s="97"/>
      <c r="EC24" s="97"/>
      <c r="ED24" s="97"/>
      <c r="EE24" s="98"/>
      <c r="EF24" s="96"/>
      <c r="EG24" s="97"/>
      <c r="EH24" s="97"/>
      <c r="EI24" s="97"/>
      <c r="EJ24" s="97"/>
      <c r="EK24" s="97"/>
      <c r="EL24" s="97"/>
      <c r="EM24" s="97"/>
      <c r="EN24" s="98"/>
      <c r="EO24" s="96"/>
      <c r="EP24" s="97"/>
      <c r="EQ24" s="97"/>
      <c r="ER24" s="97"/>
      <c r="ES24" s="97"/>
      <c r="ET24" s="97"/>
      <c r="EU24" s="97"/>
      <c r="EV24" s="97"/>
      <c r="EW24" s="98"/>
      <c r="EX24" s="96"/>
      <c r="EY24" s="97"/>
      <c r="EZ24" s="97"/>
      <c r="FA24" s="97"/>
      <c r="FB24" s="97"/>
      <c r="FC24" s="97"/>
      <c r="FD24" s="97"/>
      <c r="FE24" s="97"/>
      <c r="FF24" s="98"/>
      <c r="FG24" s="67">
        <f t="shared" si="0"/>
        <v>-0.19409699999999996</v>
      </c>
      <c r="FH24" s="68"/>
      <c r="FI24" s="68"/>
      <c r="FJ24" s="68"/>
      <c r="FK24" s="68"/>
      <c r="FL24" s="68"/>
      <c r="FM24" s="68"/>
      <c r="FN24" s="68"/>
      <c r="FO24" s="68"/>
      <c r="FP24" s="68"/>
      <c r="FQ24" s="69"/>
      <c r="FR24" s="96"/>
      <c r="FS24" s="97"/>
      <c r="FT24" s="97"/>
      <c r="FU24" s="97"/>
      <c r="FV24" s="97"/>
      <c r="FW24" s="97"/>
      <c r="FX24" s="97"/>
      <c r="FY24" s="97"/>
      <c r="FZ24" s="97"/>
      <c r="GA24" s="98"/>
      <c r="GB24" s="102"/>
      <c r="GC24" s="103"/>
      <c r="GD24" s="103"/>
      <c r="GE24" s="103"/>
      <c r="GF24" s="103"/>
      <c r="GG24" s="104"/>
      <c r="GH24" s="96">
        <v>-0.19409699999999996</v>
      </c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8"/>
      <c r="GT24" s="96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324"/>
      <c r="HG24" s="288"/>
      <c r="HH24" s="288"/>
      <c r="HI24" s="288"/>
      <c r="HJ24" s="288"/>
      <c r="HK24" s="288"/>
      <c r="HL24" s="288"/>
      <c r="HM24" s="288"/>
      <c r="HN24" s="288"/>
      <c r="HO24" s="288"/>
      <c r="HP24" s="288"/>
      <c r="HQ24" s="288"/>
      <c r="HR24" s="288"/>
      <c r="HS24" s="288"/>
      <c r="HT24" s="288"/>
      <c r="HU24" s="288"/>
      <c r="HV24" s="288"/>
      <c r="HW24" s="288"/>
      <c r="HX24" s="288"/>
      <c r="HY24" s="288"/>
      <c r="HZ24" s="288"/>
      <c r="IA24" s="288"/>
      <c r="IB24" s="325"/>
    </row>
    <row r="25" spans="1:236" s="3" customFormat="1" ht="12.75" customHeight="1">
      <c r="A25" s="132" t="s">
        <v>40</v>
      </c>
      <c r="B25" s="133"/>
      <c r="C25" s="133"/>
      <c r="D25" s="133"/>
      <c r="E25" s="134"/>
      <c r="F25" s="129" t="s">
        <v>72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1"/>
      <c r="AJ25" s="102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56">
        <v>1.62</v>
      </c>
      <c r="AV25" s="57"/>
      <c r="AW25" s="57"/>
      <c r="AX25" s="57"/>
      <c r="AY25" s="57"/>
      <c r="AZ25" s="57"/>
      <c r="BA25" s="57"/>
      <c r="BB25" s="58"/>
      <c r="BC25" s="67">
        <f>BS25+CI25+CY25+DO25</f>
        <v>2.345875</v>
      </c>
      <c r="BD25" s="68"/>
      <c r="BE25" s="68"/>
      <c r="BF25" s="68"/>
      <c r="BG25" s="68"/>
      <c r="BH25" s="68"/>
      <c r="BI25" s="68"/>
      <c r="BJ25" s="69"/>
      <c r="BK25" s="118"/>
      <c r="BL25" s="112"/>
      <c r="BM25" s="112"/>
      <c r="BN25" s="112"/>
      <c r="BO25" s="112"/>
      <c r="BP25" s="112"/>
      <c r="BQ25" s="112"/>
      <c r="BR25" s="113"/>
      <c r="BS25" s="56">
        <v>0.194188</v>
      </c>
      <c r="BT25" s="57"/>
      <c r="BU25" s="57"/>
      <c r="BV25" s="57"/>
      <c r="BW25" s="57"/>
      <c r="BX25" s="57"/>
      <c r="BY25" s="57"/>
      <c r="BZ25" s="58"/>
      <c r="CA25" s="118">
        <v>0.9</v>
      </c>
      <c r="CB25" s="112"/>
      <c r="CC25" s="112"/>
      <c r="CD25" s="112"/>
      <c r="CE25" s="112"/>
      <c r="CF25" s="112"/>
      <c r="CG25" s="112"/>
      <c r="CH25" s="113"/>
      <c r="CI25" s="56">
        <v>0.071687</v>
      </c>
      <c r="CJ25" s="57"/>
      <c r="CK25" s="57"/>
      <c r="CL25" s="57"/>
      <c r="CM25" s="57"/>
      <c r="CN25" s="57"/>
      <c r="CO25" s="57"/>
      <c r="CP25" s="58"/>
      <c r="CQ25" s="126">
        <v>0.72</v>
      </c>
      <c r="CR25" s="127"/>
      <c r="CS25" s="127"/>
      <c r="CT25" s="127"/>
      <c r="CU25" s="127"/>
      <c r="CV25" s="127"/>
      <c r="CW25" s="127"/>
      <c r="CX25" s="128"/>
      <c r="CY25" s="56">
        <v>2.08</v>
      </c>
      <c r="CZ25" s="57"/>
      <c r="DA25" s="57"/>
      <c r="DB25" s="57"/>
      <c r="DC25" s="57"/>
      <c r="DD25" s="57"/>
      <c r="DE25" s="57"/>
      <c r="DF25" s="58"/>
      <c r="DG25" s="44"/>
      <c r="DH25" s="45"/>
      <c r="DI25" s="45"/>
      <c r="DJ25" s="45"/>
      <c r="DK25" s="45"/>
      <c r="DL25" s="45"/>
      <c r="DM25" s="45"/>
      <c r="DN25" s="46"/>
      <c r="DO25" s="41"/>
      <c r="DP25" s="42"/>
      <c r="DQ25" s="42"/>
      <c r="DR25" s="42"/>
      <c r="DS25" s="42"/>
      <c r="DT25" s="42"/>
      <c r="DU25" s="42"/>
      <c r="DV25" s="43"/>
      <c r="DW25" s="96">
        <f t="shared" si="2"/>
        <v>2.345875</v>
      </c>
      <c r="DX25" s="97"/>
      <c r="DY25" s="97"/>
      <c r="DZ25" s="97"/>
      <c r="EA25" s="97"/>
      <c r="EB25" s="97"/>
      <c r="EC25" s="97"/>
      <c r="ED25" s="97"/>
      <c r="EE25" s="98"/>
      <c r="EF25" s="96"/>
      <c r="EG25" s="97"/>
      <c r="EH25" s="97"/>
      <c r="EI25" s="97"/>
      <c r="EJ25" s="97"/>
      <c r="EK25" s="97"/>
      <c r="EL25" s="97"/>
      <c r="EM25" s="97"/>
      <c r="EN25" s="98"/>
      <c r="EO25" s="96"/>
      <c r="EP25" s="97"/>
      <c r="EQ25" s="97"/>
      <c r="ER25" s="97"/>
      <c r="ES25" s="97"/>
      <c r="ET25" s="97"/>
      <c r="EU25" s="97"/>
      <c r="EV25" s="97"/>
      <c r="EW25" s="98"/>
      <c r="EX25" s="96"/>
      <c r="EY25" s="97"/>
      <c r="EZ25" s="97"/>
      <c r="FA25" s="97"/>
      <c r="FB25" s="97"/>
      <c r="FC25" s="97"/>
      <c r="FD25" s="97"/>
      <c r="FE25" s="97"/>
      <c r="FF25" s="98"/>
      <c r="FG25" s="67">
        <f t="shared" si="0"/>
        <v>-0.7258749999999998</v>
      </c>
      <c r="FH25" s="68"/>
      <c r="FI25" s="68"/>
      <c r="FJ25" s="68"/>
      <c r="FK25" s="68"/>
      <c r="FL25" s="68"/>
      <c r="FM25" s="68"/>
      <c r="FN25" s="68"/>
      <c r="FO25" s="68"/>
      <c r="FP25" s="68"/>
      <c r="FQ25" s="69"/>
      <c r="FR25" s="96"/>
      <c r="FS25" s="97"/>
      <c r="FT25" s="97"/>
      <c r="FU25" s="97"/>
      <c r="FV25" s="97"/>
      <c r="FW25" s="97"/>
      <c r="FX25" s="97"/>
      <c r="FY25" s="97"/>
      <c r="FZ25" s="97"/>
      <c r="GA25" s="98"/>
      <c r="GB25" s="102"/>
      <c r="GC25" s="103"/>
      <c r="GD25" s="103"/>
      <c r="GE25" s="103"/>
      <c r="GF25" s="103"/>
      <c r="GG25" s="104"/>
      <c r="GH25" s="96">
        <v>-0.7258749999999998</v>
      </c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8"/>
      <c r="GT25" s="96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324"/>
      <c r="HG25" s="288"/>
      <c r="HH25" s="288"/>
      <c r="HI25" s="288"/>
      <c r="HJ25" s="288"/>
      <c r="HK25" s="288"/>
      <c r="HL25" s="288"/>
      <c r="HM25" s="288"/>
      <c r="HN25" s="288"/>
      <c r="HO25" s="288"/>
      <c r="HP25" s="288"/>
      <c r="HQ25" s="288"/>
      <c r="HR25" s="288"/>
      <c r="HS25" s="288"/>
      <c r="HT25" s="288"/>
      <c r="HU25" s="288"/>
      <c r="HV25" s="288"/>
      <c r="HW25" s="288"/>
      <c r="HX25" s="288"/>
      <c r="HY25" s="288"/>
      <c r="HZ25" s="288"/>
      <c r="IA25" s="288"/>
      <c r="IB25" s="325"/>
    </row>
    <row r="26" spans="1:236" s="3" customFormat="1" ht="12.75" customHeight="1">
      <c r="A26" s="132" t="s">
        <v>41</v>
      </c>
      <c r="B26" s="133"/>
      <c r="C26" s="133"/>
      <c r="D26" s="133"/>
      <c r="E26" s="134"/>
      <c r="F26" s="129" t="s">
        <v>73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1"/>
      <c r="AJ26" s="102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56">
        <v>1.96</v>
      </c>
      <c r="AV26" s="57"/>
      <c r="AW26" s="57"/>
      <c r="AX26" s="57"/>
      <c r="AY26" s="57"/>
      <c r="AZ26" s="57"/>
      <c r="BA26" s="57"/>
      <c r="BB26" s="58"/>
      <c r="BC26" s="67">
        <f>BS26+CI26+CY26+DO26</f>
        <v>2.835534</v>
      </c>
      <c r="BD26" s="68"/>
      <c r="BE26" s="68"/>
      <c r="BF26" s="68"/>
      <c r="BG26" s="68"/>
      <c r="BH26" s="68"/>
      <c r="BI26" s="68"/>
      <c r="BJ26" s="69"/>
      <c r="BK26" s="118">
        <v>1</v>
      </c>
      <c r="BL26" s="112"/>
      <c r="BM26" s="112"/>
      <c r="BN26" s="112"/>
      <c r="BO26" s="112"/>
      <c r="BP26" s="112"/>
      <c r="BQ26" s="112"/>
      <c r="BR26" s="113"/>
      <c r="BS26" s="56">
        <v>0.23381</v>
      </c>
      <c r="BT26" s="57"/>
      <c r="BU26" s="57"/>
      <c r="BV26" s="57"/>
      <c r="BW26" s="57"/>
      <c r="BX26" s="57"/>
      <c r="BY26" s="57"/>
      <c r="BZ26" s="58"/>
      <c r="CA26" s="118">
        <v>0.96</v>
      </c>
      <c r="CB26" s="112"/>
      <c r="CC26" s="112"/>
      <c r="CD26" s="112"/>
      <c r="CE26" s="112"/>
      <c r="CF26" s="112"/>
      <c r="CG26" s="112"/>
      <c r="CH26" s="113"/>
      <c r="CI26" s="56">
        <v>0.071724</v>
      </c>
      <c r="CJ26" s="57"/>
      <c r="CK26" s="57"/>
      <c r="CL26" s="57"/>
      <c r="CM26" s="57"/>
      <c r="CN26" s="57"/>
      <c r="CO26" s="57"/>
      <c r="CP26" s="58"/>
      <c r="CQ26" s="126"/>
      <c r="CR26" s="127"/>
      <c r="CS26" s="127"/>
      <c r="CT26" s="127"/>
      <c r="CU26" s="127"/>
      <c r="CV26" s="127"/>
      <c r="CW26" s="127"/>
      <c r="CX26" s="128"/>
      <c r="CY26" s="56">
        <v>2.53</v>
      </c>
      <c r="CZ26" s="57"/>
      <c r="DA26" s="57"/>
      <c r="DB26" s="57"/>
      <c r="DC26" s="57"/>
      <c r="DD26" s="57"/>
      <c r="DE26" s="57"/>
      <c r="DF26" s="58"/>
      <c r="DG26" s="44"/>
      <c r="DH26" s="45"/>
      <c r="DI26" s="45"/>
      <c r="DJ26" s="45"/>
      <c r="DK26" s="45"/>
      <c r="DL26" s="45"/>
      <c r="DM26" s="45"/>
      <c r="DN26" s="46"/>
      <c r="DO26" s="41"/>
      <c r="DP26" s="42"/>
      <c r="DQ26" s="42"/>
      <c r="DR26" s="42"/>
      <c r="DS26" s="42"/>
      <c r="DT26" s="42"/>
      <c r="DU26" s="42"/>
      <c r="DV26" s="43"/>
      <c r="DW26" s="96">
        <f t="shared" si="2"/>
        <v>2.835534</v>
      </c>
      <c r="DX26" s="97"/>
      <c r="DY26" s="97"/>
      <c r="DZ26" s="97"/>
      <c r="EA26" s="97"/>
      <c r="EB26" s="97"/>
      <c r="EC26" s="97"/>
      <c r="ED26" s="97"/>
      <c r="EE26" s="98"/>
      <c r="EF26" s="96"/>
      <c r="EG26" s="97"/>
      <c r="EH26" s="97"/>
      <c r="EI26" s="97"/>
      <c r="EJ26" s="97"/>
      <c r="EK26" s="97"/>
      <c r="EL26" s="97"/>
      <c r="EM26" s="97"/>
      <c r="EN26" s="98"/>
      <c r="EO26" s="96"/>
      <c r="EP26" s="97"/>
      <c r="EQ26" s="97"/>
      <c r="ER26" s="97"/>
      <c r="ES26" s="97"/>
      <c r="ET26" s="97"/>
      <c r="EU26" s="97"/>
      <c r="EV26" s="97"/>
      <c r="EW26" s="98"/>
      <c r="EX26" s="96"/>
      <c r="EY26" s="97"/>
      <c r="EZ26" s="97"/>
      <c r="FA26" s="97"/>
      <c r="FB26" s="97"/>
      <c r="FC26" s="97"/>
      <c r="FD26" s="97"/>
      <c r="FE26" s="97"/>
      <c r="FF26" s="98"/>
      <c r="FG26" s="67">
        <f t="shared" si="0"/>
        <v>-0.875534</v>
      </c>
      <c r="FH26" s="68"/>
      <c r="FI26" s="68"/>
      <c r="FJ26" s="68"/>
      <c r="FK26" s="68"/>
      <c r="FL26" s="68"/>
      <c r="FM26" s="68"/>
      <c r="FN26" s="68"/>
      <c r="FO26" s="68"/>
      <c r="FP26" s="68"/>
      <c r="FQ26" s="69"/>
      <c r="FR26" s="96"/>
      <c r="FS26" s="97"/>
      <c r="FT26" s="97"/>
      <c r="FU26" s="97"/>
      <c r="FV26" s="97"/>
      <c r="FW26" s="97"/>
      <c r="FX26" s="97"/>
      <c r="FY26" s="97"/>
      <c r="FZ26" s="97"/>
      <c r="GA26" s="98"/>
      <c r="GB26" s="102"/>
      <c r="GC26" s="103"/>
      <c r="GD26" s="103"/>
      <c r="GE26" s="103"/>
      <c r="GF26" s="103"/>
      <c r="GG26" s="104"/>
      <c r="GH26" s="96">
        <v>-0.875534</v>
      </c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8"/>
      <c r="GT26" s="96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324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  <c r="IA26" s="288"/>
      <c r="IB26" s="325"/>
    </row>
    <row r="27" spans="1:236" s="3" customFormat="1" ht="12.75" customHeight="1">
      <c r="A27" s="132" t="s">
        <v>51</v>
      </c>
      <c r="B27" s="133"/>
      <c r="C27" s="133"/>
      <c r="D27" s="133"/>
      <c r="E27" s="134"/>
      <c r="F27" s="129" t="s">
        <v>122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1"/>
      <c r="AJ27" s="93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56">
        <v>0.82</v>
      </c>
      <c r="AV27" s="57"/>
      <c r="AW27" s="57"/>
      <c r="AX27" s="57"/>
      <c r="AY27" s="57"/>
      <c r="AZ27" s="57"/>
      <c r="BA27" s="57"/>
      <c r="BB27" s="58"/>
      <c r="BC27" s="67">
        <f t="shared" si="1"/>
        <v>0.191462</v>
      </c>
      <c r="BD27" s="68"/>
      <c r="BE27" s="68"/>
      <c r="BF27" s="68"/>
      <c r="BG27" s="68"/>
      <c r="BH27" s="68"/>
      <c r="BI27" s="68"/>
      <c r="BJ27" s="69"/>
      <c r="BK27" s="118"/>
      <c r="BL27" s="112"/>
      <c r="BM27" s="112"/>
      <c r="BN27" s="112"/>
      <c r="BO27" s="112"/>
      <c r="BP27" s="112"/>
      <c r="BQ27" s="112"/>
      <c r="BR27" s="113"/>
      <c r="BS27" s="56">
        <v>0.019749</v>
      </c>
      <c r="BT27" s="57"/>
      <c r="BU27" s="57"/>
      <c r="BV27" s="57"/>
      <c r="BW27" s="57"/>
      <c r="BX27" s="57"/>
      <c r="BY27" s="57"/>
      <c r="BZ27" s="58"/>
      <c r="CA27" s="118">
        <v>0.82</v>
      </c>
      <c r="CB27" s="112"/>
      <c r="CC27" s="112"/>
      <c r="CD27" s="112"/>
      <c r="CE27" s="112"/>
      <c r="CF27" s="112"/>
      <c r="CG27" s="112"/>
      <c r="CH27" s="113"/>
      <c r="CI27" s="56">
        <v>0.051713</v>
      </c>
      <c r="CJ27" s="57"/>
      <c r="CK27" s="57"/>
      <c r="CL27" s="57"/>
      <c r="CM27" s="57"/>
      <c r="CN27" s="57"/>
      <c r="CO27" s="57"/>
      <c r="CP27" s="58"/>
      <c r="CQ27" s="118"/>
      <c r="CR27" s="112"/>
      <c r="CS27" s="112"/>
      <c r="CT27" s="112"/>
      <c r="CU27" s="112"/>
      <c r="CV27" s="112"/>
      <c r="CW27" s="112"/>
      <c r="CX27" s="113"/>
      <c r="CY27" s="56">
        <v>0.12</v>
      </c>
      <c r="CZ27" s="57"/>
      <c r="DA27" s="57"/>
      <c r="DB27" s="57"/>
      <c r="DC27" s="57"/>
      <c r="DD27" s="57"/>
      <c r="DE27" s="57"/>
      <c r="DF27" s="58"/>
      <c r="DG27" s="118"/>
      <c r="DH27" s="112"/>
      <c r="DI27" s="112"/>
      <c r="DJ27" s="112"/>
      <c r="DK27" s="112"/>
      <c r="DL27" s="112"/>
      <c r="DM27" s="112"/>
      <c r="DN27" s="113"/>
      <c r="DO27" s="56"/>
      <c r="DP27" s="57"/>
      <c r="DQ27" s="57"/>
      <c r="DR27" s="57"/>
      <c r="DS27" s="57"/>
      <c r="DT27" s="57"/>
      <c r="DU27" s="57"/>
      <c r="DV27" s="58"/>
      <c r="DW27" s="96">
        <f t="shared" si="2"/>
        <v>0.191462</v>
      </c>
      <c r="DX27" s="97"/>
      <c r="DY27" s="97"/>
      <c r="DZ27" s="97"/>
      <c r="EA27" s="97"/>
      <c r="EB27" s="97"/>
      <c r="EC27" s="97"/>
      <c r="ED27" s="97"/>
      <c r="EE27" s="98"/>
      <c r="EF27" s="96"/>
      <c r="EG27" s="97"/>
      <c r="EH27" s="97"/>
      <c r="EI27" s="97"/>
      <c r="EJ27" s="97"/>
      <c r="EK27" s="97"/>
      <c r="EL27" s="97"/>
      <c r="EM27" s="97"/>
      <c r="EN27" s="98"/>
      <c r="EO27" s="90"/>
      <c r="EP27" s="91"/>
      <c r="EQ27" s="91"/>
      <c r="ER27" s="91"/>
      <c r="ES27" s="91"/>
      <c r="ET27" s="91"/>
      <c r="EU27" s="91"/>
      <c r="EV27" s="91"/>
      <c r="EW27" s="92"/>
      <c r="EX27" s="90"/>
      <c r="EY27" s="91"/>
      <c r="EZ27" s="91"/>
      <c r="FA27" s="91"/>
      <c r="FB27" s="91"/>
      <c r="FC27" s="91"/>
      <c r="FD27" s="91"/>
      <c r="FE27" s="91"/>
      <c r="FF27" s="92"/>
      <c r="FG27" s="56">
        <f t="shared" si="0"/>
        <v>0.6285379999999999</v>
      </c>
      <c r="FH27" s="57"/>
      <c r="FI27" s="57"/>
      <c r="FJ27" s="57"/>
      <c r="FK27" s="57"/>
      <c r="FL27" s="57"/>
      <c r="FM27" s="57"/>
      <c r="FN27" s="57"/>
      <c r="FO27" s="57"/>
      <c r="FP27" s="57"/>
      <c r="FQ27" s="58"/>
      <c r="FR27" s="90"/>
      <c r="FS27" s="91"/>
      <c r="FT27" s="91"/>
      <c r="FU27" s="91"/>
      <c r="FV27" s="91"/>
      <c r="FW27" s="91"/>
      <c r="FX27" s="91"/>
      <c r="FY27" s="91"/>
      <c r="FZ27" s="91"/>
      <c r="GA27" s="92"/>
      <c r="GB27" s="93"/>
      <c r="GC27" s="94"/>
      <c r="GD27" s="94"/>
      <c r="GE27" s="94"/>
      <c r="GF27" s="94"/>
      <c r="GG27" s="95"/>
      <c r="GH27" s="90">
        <v>0.6285379999999999</v>
      </c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2"/>
      <c r="GT27" s="90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324"/>
      <c r="HG27" s="288"/>
      <c r="HH27" s="288"/>
      <c r="HI27" s="288"/>
      <c r="HJ27" s="288"/>
      <c r="HK27" s="288"/>
      <c r="HL27" s="288"/>
      <c r="HM27" s="288"/>
      <c r="HN27" s="288"/>
      <c r="HO27" s="288"/>
      <c r="HP27" s="288"/>
      <c r="HQ27" s="288"/>
      <c r="HR27" s="288"/>
      <c r="HS27" s="288"/>
      <c r="HT27" s="288"/>
      <c r="HU27" s="288"/>
      <c r="HV27" s="288"/>
      <c r="HW27" s="288"/>
      <c r="HX27" s="288"/>
      <c r="HY27" s="288"/>
      <c r="HZ27" s="288"/>
      <c r="IA27" s="288"/>
      <c r="IB27" s="325"/>
    </row>
    <row r="28" spans="1:236" s="3" customFormat="1" ht="12.75" customHeight="1">
      <c r="A28" s="132" t="s">
        <v>52</v>
      </c>
      <c r="B28" s="133"/>
      <c r="C28" s="133"/>
      <c r="D28" s="133"/>
      <c r="E28" s="134"/>
      <c r="F28" s="129" t="s">
        <v>74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1"/>
      <c r="AJ28" s="93"/>
      <c r="AK28" s="94"/>
      <c r="AL28" s="94"/>
      <c r="AM28" s="94"/>
      <c r="AN28" s="94"/>
      <c r="AO28" s="94"/>
      <c r="AP28" s="94"/>
      <c r="AQ28" s="94"/>
      <c r="AR28" s="94"/>
      <c r="AS28" s="94"/>
      <c r="AT28" s="95"/>
      <c r="AU28" s="56">
        <v>0.4</v>
      </c>
      <c r="AV28" s="57"/>
      <c r="AW28" s="57"/>
      <c r="AX28" s="57"/>
      <c r="AY28" s="57"/>
      <c r="AZ28" s="57"/>
      <c r="BA28" s="57"/>
      <c r="BB28" s="58"/>
      <c r="BC28" s="67">
        <f>SUM(BS28,CI28)</f>
        <v>0.5936779999999999</v>
      </c>
      <c r="BD28" s="68"/>
      <c r="BE28" s="68"/>
      <c r="BF28" s="68"/>
      <c r="BG28" s="68"/>
      <c r="BH28" s="68"/>
      <c r="BI28" s="68"/>
      <c r="BJ28" s="69"/>
      <c r="BK28" s="118"/>
      <c r="BL28" s="112"/>
      <c r="BM28" s="112"/>
      <c r="BN28" s="112"/>
      <c r="BO28" s="112"/>
      <c r="BP28" s="112"/>
      <c r="BQ28" s="112"/>
      <c r="BR28" s="113"/>
      <c r="BS28" s="56">
        <v>0.06</v>
      </c>
      <c r="BT28" s="57"/>
      <c r="BU28" s="57"/>
      <c r="BV28" s="57"/>
      <c r="BW28" s="57"/>
      <c r="BX28" s="57"/>
      <c r="BY28" s="57"/>
      <c r="BZ28" s="58"/>
      <c r="CA28" s="118">
        <v>0.4</v>
      </c>
      <c r="CB28" s="112"/>
      <c r="CC28" s="112"/>
      <c r="CD28" s="112"/>
      <c r="CE28" s="112"/>
      <c r="CF28" s="112"/>
      <c r="CG28" s="112"/>
      <c r="CH28" s="113"/>
      <c r="CI28" s="56">
        <f>0.462129+0.071549</f>
        <v>0.533678</v>
      </c>
      <c r="CJ28" s="57"/>
      <c r="CK28" s="57"/>
      <c r="CL28" s="57"/>
      <c r="CM28" s="57"/>
      <c r="CN28" s="57"/>
      <c r="CO28" s="57"/>
      <c r="CP28" s="58"/>
      <c r="CQ28" s="118"/>
      <c r="CR28" s="112"/>
      <c r="CS28" s="112"/>
      <c r="CT28" s="112"/>
      <c r="CU28" s="112"/>
      <c r="CV28" s="112"/>
      <c r="CW28" s="112"/>
      <c r="CX28" s="113"/>
      <c r="CY28" s="56"/>
      <c r="CZ28" s="57"/>
      <c r="DA28" s="57"/>
      <c r="DB28" s="57"/>
      <c r="DC28" s="57"/>
      <c r="DD28" s="57"/>
      <c r="DE28" s="57"/>
      <c r="DF28" s="58"/>
      <c r="DG28" s="118"/>
      <c r="DH28" s="112"/>
      <c r="DI28" s="112"/>
      <c r="DJ28" s="112"/>
      <c r="DK28" s="112"/>
      <c r="DL28" s="112"/>
      <c r="DM28" s="112"/>
      <c r="DN28" s="113"/>
      <c r="DO28" s="56"/>
      <c r="DP28" s="57"/>
      <c r="DQ28" s="57"/>
      <c r="DR28" s="57"/>
      <c r="DS28" s="57"/>
      <c r="DT28" s="57"/>
      <c r="DU28" s="57"/>
      <c r="DV28" s="58"/>
      <c r="DW28" s="96">
        <f t="shared" si="2"/>
        <v>0.5936779999999999</v>
      </c>
      <c r="DX28" s="97"/>
      <c r="DY28" s="97"/>
      <c r="DZ28" s="97"/>
      <c r="EA28" s="97"/>
      <c r="EB28" s="97"/>
      <c r="EC28" s="97"/>
      <c r="ED28" s="97"/>
      <c r="EE28" s="98"/>
      <c r="EF28" s="96"/>
      <c r="EG28" s="97"/>
      <c r="EH28" s="97"/>
      <c r="EI28" s="97"/>
      <c r="EJ28" s="97"/>
      <c r="EK28" s="97"/>
      <c r="EL28" s="97"/>
      <c r="EM28" s="97"/>
      <c r="EN28" s="98"/>
      <c r="EO28" s="90"/>
      <c r="EP28" s="91"/>
      <c r="EQ28" s="91"/>
      <c r="ER28" s="91"/>
      <c r="ES28" s="91"/>
      <c r="ET28" s="91"/>
      <c r="EU28" s="91"/>
      <c r="EV28" s="91"/>
      <c r="EW28" s="92"/>
      <c r="EX28" s="90"/>
      <c r="EY28" s="91"/>
      <c r="EZ28" s="91"/>
      <c r="FA28" s="91"/>
      <c r="FB28" s="91"/>
      <c r="FC28" s="91"/>
      <c r="FD28" s="91"/>
      <c r="FE28" s="91"/>
      <c r="FF28" s="92"/>
      <c r="FG28" s="56">
        <f t="shared" si="0"/>
        <v>-0.1936779999999999</v>
      </c>
      <c r="FH28" s="57"/>
      <c r="FI28" s="57"/>
      <c r="FJ28" s="57"/>
      <c r="FK28" s="57"/>
      <c r="FL28" s="57"/>
      <c r="FM28" s="57"/>
      <c r="FN28" s="57"/>
      <c r="FO28" s="57"/>
      <c r="FP28" s="57"/>
      <c r="FQ28" s="58"/>
      <c r="FR28" s="90"/>
      <c r="FS28" s="91"/>
      <c r="FT28" s="91"/>
      <c r="FU28" s="91"/>
      <c r="FV28" s="91"/>
      <c r="FW28" s="91"/>
      <c r="FX28" s="91"/>
      <c r="FY28" s="91"/>
      <c r="FZ28" s="91"/>
      <c r="GA28" s="92"/>
      <c r="GB28" s="93"/>
      <c r="GC28" s="94"/>
      <c r="GD28" s="94"/>
      <c r="GE28" s="94"/>
      <c r="GF28" s="94"/>
      <c r="GG28" s="95"/>
      <c r="GH28" s="90">
        <v>-0.1936779999999999</v>
      </c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2"/>
      <c r="GT28" s="90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324"/>
      <c r="HG28" s="288"/>
      <c r="HH28" s="288"/>
      <c r="HI28" s="288"/>
      <c r="HJ28" s="288"/>
      <c r="HK28" s="288"/>
      <c r="HL28" s="288"/>
      <c r="HM28" s="288"/>
      <c r="HN28" s="288"/>
      <c r="HO28" s="288"/>
      <c r="HP28" s="288"/>
      <c r="HQ28" s="288"/>
      <c r="HR28" s="288"/>
      <c r="HS28" s="288"/>
      <c r="HT28" s="288"/>
      <c r="HU28" s="288"/>
      <c r="HV28" s="288"/>
      <c r="HW28" s="288"/>
      <c r="HX28" s="288"/>
      <c r="HY28" s="288"/>
      <c r="HZ28" s="288"/>
      <c r="IA28" s="288"/>
      <c r="IB28" s="325"/>
    </row>
    <row r="29" spans="1:236" s="3" customFormat="1" ht="12.75" customHeight="1">
      <c r="A29" s="132" t="s">
        <v>53</v>
      </c>
      <c r="B29" s="133"/>
      <c r="C29" s="133"/>
      <c r="D29" s="133"/>
      <c r="E29" s="134"/>
      <c r="F29" s="129" t="s">
        <v>75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  <c r="AJ29" s="93"/>
      <c r="AK29" s="94"/>
      <c r="AL29" s="94"/>
      <c r="AM29" s="94"/>
      <c r="AN29" s="94"/>
      <c r="AO29" s="94"/>
      <c r="AP29" s="94"/>
      <c r="AQ29" s="94"/>
      <c r="AR29" s="94"/>
      <c r="AS29" s="94"/>
      <c r="AT29" s="95"/>
      <c r="AU29" s="56">
        <v>0.98</v>
      </c>
      <c r="AV29" s="57"/>
      <c r="AW29" s="57"/>
      <c r="AX29" s="57"/>
      <c r="AY29" s="57"/>
      <c r="AZ29" s="57"/>
      <c r="BA29" s="57"/>
      <c r="BB29" s="58"/>
      <c r="BC29" s="67">
        <f t="shared" si="1"/>
        <v>1.0866230000000001</v>
      </c>
      <c r="BD29" s="68"/>
      <c r="BE29" s="68"/>
      <c r="BF29" s="68"/>
      <c r="BG29" s="68"/>
      <c r="BH29" s="68"/>
      <c r="BI29" s="68"/>
      <c r="BJ29" s="69"/>
      <c r="BK29" s="118"/>
      <c r="BL29" s="112"/>
      <c r="BM29" s="112"/>
      <c r="BN29" s="112"/>
      <c r="BO29" s="112"/>
      <c r="BP29" s="112"/>
      <c r="BQ29" s="112"/>
      <c r="BR29" s="113"/>
      <c r="BS29" s="56">
        <v>0.09</v>
      </c>
      <c r="BT29" s="57"/>
      <c r="BU29" s="57"/>
      <c r="BV29" s="57"/>
      <c r="BW29" s="57"/>
      <c r="BX29" s="57"/>
      <c r="BY29" s="57"/>
      <c r="BZ29" s="58"/>
      <c r="CA29" s="118">
        <v>0.98</v>
      </c>
      <c r="CB29" s="112"/>
      <c r="CC29" s="112"/>
      <c r="CD29" s="112"/>
      <c r="CE29" s="112"/>
      <c r="CF29" s="112"/>
      <c r="CG29" s="112"/>
      <c r="CH29" s="113"/>
      <c r="CI29" s="56">
        <v>0.071623</v>
      </c>
      <c r="CJ29" s="57"/>
      <c r="CK29" s="57"/>
      <c r="CL29" s="57"/>
      <c r="CM29" s="57"/>
      <c r="CN29" s="57"/>
      <c r="CO29" s="57"/>
      <c r="CP29" s="58"/>
      <c r="CQ29" s="118"/>
      <c r="CR29" s="112"/>
      <c r="CS29" s="112"/>
      <c r="CT29" s="112"/>
      <c r="CU29" s="112"/>
      <c r="CV29" s="112"/>
      <c r="CW29" s="112"/>
      <c r="CX29" s="113"/>
      <c r="CY29" s="56">
        <v>0.925</v>
      </c>
      <c r="CZ29" s="57"/>
      <c r="DA29" s="57"/>
      <c r="DB29" s="57"/>
      <c r="DC29" s="57"/>
      <c r="DD29" s="57"/>
      <c r="DE29" s="57"/>
      <c r="DF29" s="58"/>
      <c r="DG29" s="38"/>
      <c r="DH29" s="39"/>
      <c r="DI29" s="39"/>
      <c r="DJ29" s="39"/>
      <c r="DK29" s="39"/>
      <c r="DL29" s="39"/>
      <c r="DM29" s="39"/>
      <c r="DN29" s="40"/>
      <c r="DO29" s="35"/>
      <c r="DP29" s="36"/>
      <c r="DQ29" s="36"/>
      <c r="DR29" s="36"/>
      <c r="DS29" s="36"/>
      <c r="DT29" s="36"/>
      <c r="DU29" s="36"/>
      <c r="DV29" s="37"/>
      <c r="DW29" s="96">
        <f t="shared" si="2"/>
        <v>1.0866230000000001</v>
      </c>
      <c r="DX29" s="97"/>
      <c r="DY29" s="97"/>
      <c r="DZ29" s="97"/>
      <c r="EA29" s="97"/>
      <c r="EB29" s="97"/>
      <c r="EC29" s="97"/>
      <c r="ED29" s="97"/>
      <c r="EE29" s="98"/>
      <c r="EF29" s="96"/>
      <c r="EG29" s="97"/>
      <c r="EH29" s="97"/>
      <c r="EI29" s="97"/>
      <c r="EJ29" s="97"/>
      <c r="EK29" s="97"/>
      <c r="EL29" s="97"/>
      <c r="EM29" s="97"/>
      <c r="EN29" s="98"/>
      <c r="EO29" s="90"/>
      <c r="EP29" s="91"/>
      <c r="EQ29" s="91"/>
      <c r="ER29" s="91"/>
      <c r="ES29" s="91"/>
      <c r="ET29" s="91"/>
      <c r="EU29" s="91"/>
      <c r="EV29" s="91"/>
      <c r="EW29" s="92"/>
      <c r="EX29" s="90"/>
      <c r="EY29" s="91"/>
      <c r="EZ29" s="91"/>
      <c r="FA29" s="91"/>
      <c r="FB29" s="91"/>
      <c r="FC29" s="91"/>
      <c r="FD29" s="91"/>
      <c r="FE29" s="91"/>
      <c r="FF29" s="92"/>
      <c r="FG29" s="90">
        <f t="shared" si="0"/>
        <v>-0.10662300000000013</v>
      </c>
      <c r="FH29" s="91"/>
      <c r="FI29" s="91"/>
      <c r="FJ29" s="91"/>
      <c r="FK29" s="91"/>
      <c r="FL29" s="91"/>
      <c r="FM29" s="91"/>
      <c r="FN29" s="91"/>
      <c r="FO29" s="91"/>
      <c r="FP29" s="91"/>
      <c r="FQ29" s="92"/>
      <c r="FR29" s="90"/>
      <c r="FS29" s="91"/>
      <c r="FT29" s="91"/>
      <c r="FU29" s="91"/>
      <c r="FV29" s="91"/>
      <c r="FW29" s="91"/>
      <c r="FX29" s="91"/>
      <c r="FY29" s="91"/>
      <c r="FZ29" s="91"/>
      <c r="GA29" s="92"/>
      <c r="GB29" s="93"/>
      <c r="GC29" s="94"/>
      <c r="GD29" s="94"/>
      <c r="GE29" s="94"/>
      <c r="GF29" s="94"/>
      <c r="GG29" s="95"/>
      <c r="GH29" s="90">
        <v>-0.10662300000000013</v>
      </c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2"/>
      <c r="GT29" s="90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324"/>
      <c r="HG29" s="288"/>
      <c r="HH29" s="288"/>
      <c r="HI29" s="288"/>
      <c r="HJ29" s="288"/>
      <c r="HK29" s="288"/>
      <c r="HL29" s="288"/>
      <c r="HM29" s="288"/>
      <c r="HN29" s="288"/>
      <c r="HO29" s="288"/>
      <c r="HP29" s="288"/>
      <c r="HQ29" s="288"/>
      <c r="HR29" s="288"/>
      <c r="HS29" s="288"/>
      <c r="HT29" s="288"/>
      <c r="HU29" s="288"/>
      <c r="HV29" s="288"/>
      <c r="HW29" s="288"/>
      <c r="HX29" s="288"/>
      <c r="HY29" s="288"/>
      <c r="HZ29" s="288"/>
      <c r="IA29" s="288"/>
      <c r="IB29" s="325"/>
    </row>
    <row r="30" spans="1:236" s="3" customFormat="1" ht="12.75" customHeight="1">
      <c r="A30" s="132" t="s">
        <v>54</v>
      </c>
      <c r="B30" s="133"/>
      <c r="C30" s="133"/>
      <c r="D30" s="133"/>
      <c r="E30" s="134"/>
      <c r="F30" s="129" t="s">
        <v>76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1"/>
      <c r="AJ30" s="93"/>
      <c r="AK30" s="94"/>
      <c r="AL30" s="94"/>
      <c r="AM30" s="94"/>
      <c r="AN30" s="94"/>
      <c r="AO30" s="94"/>
      <c r="AP30" s="94"/>
      <c r="AQ30" s="94"/>
      <c r="AR30" s="94"/>
      <c r="AS30" s="94"/>
      <c r="AT30" s="95"/>
      <c r="AU30" s="56">
        <v>0.83</v>
      </c>
      <c r="AV30" s="57"/>
      <c r="AW30" s="57"/>
      <c r="AX30" s="57"/>
      <c r="AY30" s="57"/>
      <c r="AZ30" s="57"/>
      <c r="BA30" s="57"/>
      <c r="BB30" s="58"/>
      <c r="BC30" s="67">
        <f t="shared" si="1"/>
        <v>1.121597</v>
      </c>
      <c r="BD30" s="68"/>
      <c r="BE30" s="68"/>
      <c r="BF30" s="68"/>
      <c r="BG30" s="68"/>
      <c r="BH30" s="68"/>
      <c r="BI30" s="68"/>
      <c r="BJ30" s="69"/>
      <c r="BK30" s="118"/>
      <c r="BL30" s="112"/>
      <c r="BM30" s="112"/>
      <c r="BN30" s="112"/>
      <c r="BO30" s="112"/>
      <c r="BP30" s="112"/>
      <c r="BQ30" s="112"/>
      <c r="BR30" s="113"/>
      <c r="BS30" s="56">
        <v>0.109992</v>
      </c>
      <c r="BT30" s="57"/>
      <c r="BU30" s="57"/>
      <c r="BV30" s="57"/>
      <c r="BW30" s="57"/>
      <c r="BX30" s="57"/>
      <c r="BY30" s="57"/>
      <c r="BZ30" s="58"/>
      <c r="CA30" s="118">
        <v>0.83</v>
      </c>
      <c r="CB30" s="112"/>
      <c r="CC30" s="112"/>
      <c r="CD30" s="112"/>
      <c r="CE30" s="112"/>
      <c r="CF30" s="112"/>
      <c r="CG30" s="112"/>
      <c r="CH30" s="113"/>
      <c r="CI30" s="56">
        <v>0.071605</v>
      </c>
      <c r="CJ30" s="57"/>
      <c r="CK30" s="57"/>
      <c r="CL30" s="57"/>
      <c r="CM30" s="57"/>
      <c r="CN30" s="57"/>
      <c r="CO30" s="57"/>
      <c r="CP30" s="58"/>
      <c r="CQ30" s="118"/>
      <c r="CR30" s="112"/>
      <c r="CS30" s="112"/>
      <c r="CT30" s="112"/>
      <c r="CU30" s="112"/>
      <c r="CV30" s="112"/>
      <c r="CW30" s="112"/>
      <c r="CX30" s="113"/>
      <c r="CY30" s="56">
        <v>0.94</v>
      </c>
      <c r="CZ30" s="57"/>
      <c r="DA30" s="57"/>
      <c r="DB30" s="57"/>
      <c r="DC30" s="57"/>
      <c r="DD30" s="57"/>
      <c r="DE30" s="57"/>
      <c r="DF30" s="58"/>
      <c r="DG30" s="38"/>
      <c r="DH30" s="39"/>
      <c r="DI30" s="39"/>
      <c r="DJ30" s="39"/>
      <c r="DK30" s="39"/>
      <c r="DL30" s="39"/>
      <c r="DM30" s="39"/>
      <c r="DN30" s="40"/>
      <c r="DO30" s="35"/>
      <c r="DP30" s="36"/>
      <c r="DQ30" s="36"/>
      <c r="DR30" s="36"/>
      <c r="DS30" s="36"/>
      <c r="DT30" s="36"/>
      <c r="DU30" s="36"/>
      <c r="DV30" s="37"/>
      <c r="DW30" s="96">
        <f t="shared" si="2"/>
        <v>1.121597</v>
      </c>
      <c r="DX30" s="97"/>
      <c r="DY30" s="97"/>
      <c r="DZ30" s="97"/>
      <c r="EA30" s="97"/>
      <c r="EB30" s="97"/>
      <c r="EC30" s="97"/>
      <c r="ED30" s="97"/>
      <c r="EE30" s="98"/>
      <c r="EF30" s="96"/>
      <c r="EG30" s="97"/>
      <c r="EH30" s="97"/>
      <c r="EI30" s="97"/>
      <c r="EJ30" s="97"/>
      <c r="EK30" s="97"/>
      <c r="EL30" s="97"/>
      <c r="EM30" s="97"/>
      <c r="EN30" s="98"/>
      <c r="EO30" s="90"/>
      <c r="EP30" s="91"/>
      <c r="EQ30" s="91"/>
      <c r="ER30" s="91"/>
      <c r="ES30" s="91"/>
      <c r="ET30" s="91"/>
      <c r="EU30" s="91"/>
      <c r="EV30" s="91"/>
      <c r="EW30" s="92"/>
      <c r="EX30" s="90"/>
      <c r="EY30" s="91"/>
      <c r="EZ30" s="91"/>
      <c r="FA30" s="91"/>
      <c r="FB30" s="91"/>
      <c r="FC30" s="91"/>
      <c r="FD30" s="91"/>
      <c r="FE30" s="91"/>
      <c r="FF30" s="92"/>
      <c r="FG30" s="90">
        <f t="shared" si="0"/>
        <v>-0.291597</v>
      </c>
      <c r="FH30" s="91"/>
      <c r="FI30" s="91"/>
      <c r="FJ30" s="91"/>
      <c r="FK30" s="91"/>
      <c r="FL30" s="91"/>
      <c r="FM30" s="91"/>
      <c r="FN30" s="91"/>
      <c r="FO30" s="91"/>
      <c r="FP30" s="91"/>
      <c r="FQ30" s="92"/>
      <c r="FR30" s="90"/>
      <c r="FS30" s="91"/>
      <c r="FT30" s="91"/>
      <c r="FU30" s="91"/>
      <c r="FV30" s="91"/>
      <c r="FW30" s="91"/>
      <c r="FX30" s="91"/>
      <c r="FY30" s="91"/>
      <c r="FZ30" s="91"/>
      <c r="GA30" s="92"/>
      <c r="GB30" s="93"/>
      <c r="GC30" s="94"/>
      <c r="GD30" s="94"/>
      <c r="GE30" s="94"/>
      <c r="GF30" s="94"/>
      <c r="GG30" s="95"/>
      <c r="GH30" s="90">
        <v>-0.291597</v>
      </c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2"/>
      <c r="GT30" s="90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324"/>
      <c r="HG30" s="288"/>
      <c r="HH30" s="288"/>
      <c r="HI30" s="288"/>
      <c r="HJ30" s="288"/>
      <c r="HK30" s="288"/>
      <c r="HL30" s="288"/>
      <c r="HM30" s="288"/>
      <c r="HN30" s="288"/>
      <c r="HO30" s="288"/>
      <c r="HP30" s="288"/>
      <c r="HQ30" s="288"/>
      <c r="HR30" s="288"/>
      <c r="HS30" s="288"/>
      <c r="HT30" s="288"/>
      <c r="HU30" s="288"/>
      <c r="HV30" s="288"/>
      <c r="HW30" s="288"/>
      <c r="HX30" s="288"/>
      <c r="HY30" s="288"/>
      <c r="HZ30" s="288"/>
      <c r="IA30" s="288"/>
      <c r="IB30" s="325"/>
    </row>
    <row r="31" spans="1:236" s="3" customFormat="1" ht="12.75" customHeight="1">
      <c r="A31" s="132" t="s">
        <v>60</v>
      </c>
      <c r="B31" s="133"/>
      <c r="C31" s="133"/>
      <c r="D31" s="133"/>
      <c r="E31" s="134"/>
      <c r="F31" s="129" t="s">
        <v>77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1"/>
      <c r="AJ31" s="93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56">
        <v>0.92</v>
      </c>
      <c r="AV31" s="57"/>
      <c r="AW31" s="57"/>
      <c r="AX31" s="57"/>
      <c r="AY31" s="57"/>
      <c r="AZ31" s="57"/>
      <c r="BA31" s="57"/>
      <c r="BB31" s="58"/>
      <c r="BC31" s="67">
        <f t="shared" si="1"/>
        <v>1.179007</v>
      </c>
      <c r="BD31" s="68"/>
      <c r="BE31" s="68"/>
      <c r="BF31" s="68"/>
      <c r="BG31" s="68"/>
      <c r="BH31" s="68"/>
      <c r="BI31" s="68"/>
      <c r="BJ31" s="69"/>
      <c r="BK31" s="118"/>
      <c r="BL31" s="112"/>
      <c r="BM31" s="112"/>
      <c r="BN31" s="112"/>
      <c r="BO31" s="112"/>
      <c r="BP31" s="112"/>
      <c r="BQ31" s="112"/>
      <c r="BR31" s="113"/>
      <c r="BS31" s="56">
        <v>0.117421</v>
      </c>
      <c r="BT31" s="57"/>
      <c r="BU31" s="57"/>
      <c r="BV31" s="57"/>
      <c r="BW31" s="57"/>
      <c r="BX31" s="57"/>
      <c r="BY31" s="57"/>
      <c r="BZ31" s="58"/>
      <c r="CA31" s="118">
        <v>0.92</v>
      </c>
      <c r="CB31" s="112"/>
      <c r="CC31" s="112"/>
      <c r="CD31" s="112"/>
      <c r="CE31" s="112"/>
      <c r="CF31" s="112"/>
      <c r="CG31" s="112"/>
      <c r="CH31" s="113"/>
      <c r="CI31" s="56">
        <f>0.071586</f>
        <v>0.071586</v>
      </c>
      <c r="CJ31" s="57"/>
      <c r="CK31" s="57"/>
      <c r="CL31" s="57"/>
      <c r="CM31" s="57"/>
      <c r="CN31" s="57"/>
      <c r="CO31" s="57"/>
      <c r="CP31" s="58"/>
      <c r="CQ31" s="118"/>
      <c r="CR31" s="112"/>
      <c r="CS31" s="112"/>
      <c r="CT31" s="112"/>
      <c r="CU31" s="112"/>
      <c r="CV31" s="112"/>
      <c r="CW31" s="112"/>
      <c r="CX31" s="113"/>
      <c r="CY31" s="56">
        <v>0.99</v>
      </c>
      <c r="CZ31" s="57"/>
      <c r="DA31" s="57"/>
      <c r="DB31" s="57"/>
      <c r="DC31" s="57"/>
      <c r="DD31" s="57"/>
      <c r="DE31" s="57"/>
      <c r="DF31" s="58"/>
      <c r="DG31" s="118"/>
      <c r="DH31" s="112"/>
      <c r="DI31" s="112"/>
      <c r="DJ31" s="112"/>
      <c r="DK31" s="112"/>
      <c r="DL31" s="112"/>
      <c r="DM31" s="112"/>
      <c r="DN31" s="113"/>
      <c r="DO31" s="56"/>
      <c r="DP31" s="57"/>
      <c r="DQ31" s="57"/>
      <c r="DR31" s="57"/>
      <c r="DS31" s="57"/>
      <c r="DT31" s="57"/>
      <c r="DU31" s="57"/>
      <c r="DV31" s="58"/>
      <c r="DW31" s="96">
        <f t="shared" si="2"/>
        <v>1.179007</v>
      </c>
      <c r="DX31" s="97"/>
      <c r="DY31" s="97"/>
      <c r="DZ31" s="97"/>
      <c r="EA31" s="97"/>
      <c r="EB31" s="97"/>
      <c r="EC31" s="97"/>
      <c r="ED31" s="97"/>
      <c r="EE31" s="98"/>
      <c r="EF31" s="96"/>
      <c r="EG31" s="97"/>
      <c r="EH31" s="97"/>
      <c r="EI31" s="97"/>
      <c r="EJ31" s="97"/>
      <c r="EK31" s="97"/>
      <c r="EL31" s="97"/>
      <c r="EM31" s="97"/>
      <c r="EN31" s="98"/>
      <c r="EO31" s="90"/>
      <c r="EP31" s="91"/>
      <c r="EQ31" s="91"/>
      <c r="ER31" s="91"/>
      <c r="ES31" s="91"/>
      <c r="ET31" s="91"/>
      <c r="EU31" s="91"/>
      <c r="EV31" s="91"/>
      <c r="EW31" s="92"/>
      <c r="EX31" s="90"/>
      <c r="EY31" s="91"/>
      <c r="EZ31" s="91"/>
      <c r="FA31" s="91"/>
      <c r="FB31" s="91"/>
      <c r="FC31" s="91"/>
      <c r="FD31" s="91"/>
      <c r="FE31" s="91"/>
      <c r="FF31" s="92"/>
      <c r="FG31" s="90">
        <f t="shared" si="0"/>
        <v>-0.2590069999999999</v>
      </c>
      <c r="FH31" s="91"/>
      <c r="FI31" s="91"/>
      <c r="FJ31" s="91"/>
      <c r="FK31" s="91"/>
      <c r="FL31" s="91"/>
      <c r="FM31" s="91"/>
      <c r="FN31" s="91"/>
      <c r="FO31" s="91"/>
      <c r="FP31" s="91"/>
      <c r="FQ31" s="92"/>
      <c r="FR31" s="90"/>
      <c r="FS31" s="91"/>
      <c r="FT31" s="91"/>
      <c r="FU31" s="91"/>
      <c r="FV31" s="91"/>
      <c r="FW31" s="91"/>
      <c r="FX31" s="91"/>
      <c r="FY31" s="91"/>
      <c r="FZ31" s="91"/>
      <c r="GA31" s="92"/>
      <c r="GB31" s="93"/>
      <c r="GC31" s="94"/>
      <c r="GD31" s="94"/>
      <c r="GE31" s="94"/>
      <c r="GF31" s="94"/>
      <c r="GG31" s="95"/>
      <c r="GH31" s="90">
        <v>-0.2590069999999999</v>
      </c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2"/>
      <c r="GT31" s="90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324"/>
      <c r="HG31" s="288"/>
      <c r="HH31" s="288"/>
      <c r="HI31" s="288"/>
      <c r="HJ31" s="288"/>
      <c r="HK31" s="288"/>
      <c r="HL31" s="288"/>
      <c r="HM31" s="288"/>
      <c r="HN31" s="288"/>
      <c r="HO31" s="288"/>
      <c r="HP31" s="288"/>
      <c r="HQ31" s="288"/>
      <c r="HR31" s="288"/>
      <c r="HS31" s="288"/>
      <c r="HT31" s="288"/>
      <c r="HU31" s="288"/>
      <c r="HV31" s="288"/>
      <c r="HW31" s="288"/>
      <c r="HX31" s="288"/>
      <c r="HY31" s="288"/>
      <c r="HZ31" s="288"/>
      <c r="IA31" s="288"/>
      <c r="IB31" s="325"/>
    </row>
    <row r="32" spans="1:236" s="3" customFormat="1" ht="12.75" customHeight="1">
      <c r="A32" s="142" t="s">
        <v>61</v>
      </c>
      <c r="B32" s="143"/>
      <c r="C32" s="143"/>
      <c r="D32" s="143"/>
      <c r="E32" s="144"/>
      <c r="F32" s="122" t="s">
        <v>78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4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111">
        <v>0.05</v>
      </c>
      <c r="AV32" s="111"/>
      <c r="AW32" s="111"/>
      <c r="AX32" s="111"/>
      <c r="AY32" s="111"/>
      <c r="AZ32" s="111"/>
      <c r="BA32" s="111"/>
      <c r="BB32" s="111"/>
      <c r="BC32" s="151">
        <f t="shared" si="1"/>
        <v>0.141</v>
      </c>
      <c r="BD32" s="152"/>
      <c r="BE32" s="152"/>
      <c r="BF32" s="152"/>
      <c r="BG32" s="152"/>
      <c r="BH32" s="152"/>
      <c r="BI32" s="152"/>
      <c r="BJ32" s="153"/>
      <c r="BK32" s="137"/>
      <c r="BL32" s="137"/>
      <c r="BM32" s="137"/>
      <c r="BN32" s="137"/>
      <c r="BO32" s="137"/>
      <c r="BP32" s="137"/>
      <c r="BQ32" s="137"/>
      <c r="BR32" s="137"/>
      <c r="BS32" s="111"/>
      <c r="BT32" s="111"/>
      <c r="BU32" s="111"/>
      <c r="BV32" s="111"/>
      <c r="BW32" s="111"/>
      <c r="BX32" s="111"/>
      <c r="BY32" s="111"/>
      <c r="BZ32" s="111"/>
      <c r="CA32" s="137"/>
      <c r="CB32" s="137"/>
      <c r="CC32" s="137"/>
      <c r="CD32" s="137"/>
      <c r="CE32" s="137"/>
      <c r="CF32" s="137"/>
      <c r="CG32" s="137"/>
      <c r="CH32" s="137"/>
      <c r="CI32" s="111">
        <v>0.141</v>
      </c>
      <c r="CJ32" s="111"/>
      <c r="CK32" s="111"/>
      <c r="CL32" s="111"/>
      <c r="CM32" s="111"/>
      <c r="CN32" s="111"/>
      <c r="CO32" s="111"/>
      <c r="CP32" s="111"/>
      <c r="CQ32" s="137">
        <v>0.05</v>
      </c>
      <c r="CR32" s="137"/>
      <c r="CS32" s="137"/>
      <c r="CT32" s="137"/>
      <c r="CU32" s="137"/>
      <c r="CV32" s="137"/>
      <c r="CW32" s="137"/>
      <c r="CX32" s="137"/>
      <c r="CY32" s="70"/>
      <c r="CZ32" s="71"/>
      <c r="DA32" s="71"/>
      <c r="DB32" s="71"/>
      <c r="DC32" s="71"/>
      <c r="DD32" s="71"/>
      <c r="DE32" s="71"/>
      <c r="DF32" s="72"/>
      <c r="DG32" s="137"/>
      <c r="DH32" s="137"/>
      <c r="DI32" s="137"/>
      <c r="DJ32" s="137"/>
      <c r="DK32" s="137"/>
      <c r="DL32" s="137"/>
      <c r="DM32" s="137"/>
      <c r="DN32" s="137"/>
      <c r="DO32" s="111"/>
      <c r="DP32" s="111"/>
      <c r="DQ32" s="111"/>
      <c r="DR32" s="111"/>
      <c r="DS32" s="111"/>
      <c r="DT32" s="111"/>
      <c r="DU32" s="111"/>
      <c r="DV32" s="111"/>
      <c r="DW32" s="96">
        <f t="shared" si="2"/>
        <v>0.141</v>
      </c>
      <c r="DX32" s="97"/>
      <c r="DY32" s="97"/>
      <c r="DZ32" s="97"/>
      <c r="EA32" s="97"/>
      <c r="EB32" s="97"/>
      <c r="EC32" s="97"/>
      <c r="ED32" s="97"/>
      <c r="EE32" s="98"/>
      <c r="EF32" s="96"/>
      <c r="EG32" s="97"/>
      <c r="EH32" s="97"/>
      <c r="EI32" s="97"/>
      <c r="EJ32" s="97"/>
      <c r="EK32" s="97"/>
      <c r="EL32" s="97"/>
      <c r="EM32" s="97"/>
      <c r="EN32" s="98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>
        <f t="shared" si="0"/>
        <v>-0.09099999999999998</v>
      </c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3"/>
      <c r="GC32" s="53"/>
      <c r="GD32" s="53"/>
      <c r="GE32" s="53"/>
      <c r="GF32" s="53"/>
      <c r="GG32" s="53"/>
      <c r="GH32" s="52">
        <v>-0.09099999999999998</v>
      </c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82"/>
      <c r="HF32" s="324"/>
      <c r="HG32" s="288"/>
      <c r="HH32" s="288"/>
      <c r="HI32" s="288"/>
      <c r="HJ32" s="288"/>
      <c r="HK32" s="288"/>
      <c r="HL32" s="288"/>
      <c r="HM32" s="288"/>
      <c r="HN32" s="288"/>
      <c r="HO32" s="288"/>
      <c r="HP32" s="288"/>
      <c r="HQ32" s="288"/>
      <c r="HR32" s="288"/>
      <c r="HS32" s="288"/>
      <c r="HT32" s="288"/>
      <c r="HU32" s="288"/>
      <c r="HV32" s="288"/>
      <c r="HW32" s="288"/>
      <c r="HX32" s="288"/>
      <c r="HY32" s="288"/>
      <c r="HZ32" s="288"/>
      <c r="IA32" s="288"/>
      <c r="IB32" s="325"/>
    </row>
    <row r="33" spans="1:236" s="3" customFormat="1" ht="13.5" customHeight="1" thickBot="1">
      <c r="A33" s="59" t="s">
        <v>126</v>
      </c>
      <c r="B33" s="59"/>
      <c r="C33" s="59"/>
      <c r="D33" s="59"/>
      <c r="E33" s="59"/>
      <c r="F33" s="60" t="s">
        <v>127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54"/>
      <c r="AV33" s="54"/>
      <c r="AW33" s="54"/>
      <c r="AX33" s="54"/>
      <c r="AY33" s="54"/>
      <c r="AZ33" s="54"/>
      <c r="BA33" s="54"/>
      <c r="BB33" s="54"/>
      <c r="BC33" s="54">
        <f>SUM(CY33,DO33)</f>
        <v>0.543923</v>
      </c>
      <c r="BD33" s="54"/>
      <c r="BE33" s="54"/>
      <c r="BF33" s="54"/>
      <c r="BG33" s="54"/>
      <c r="BH33" s="54"/>
      <c r="BI33" s="54"/>
      <c r="BJ33" s="54"/>
      <c r="BK33" s="55"/>
      <c r="BL33" s="55"/>
      <c r="BM33" s="55"/>
      <c r="BN33" s="55"/>
      <c r="BO33" s="55"/>
      <c r="BP33" s="55"/>
      <c r="BQ33" s="55"/>
      <c r="BR33" s="55"/>
      <c r="BS33" s="54"/>
      <c r="BT33" s="54"/>
      <c r="BU33" s="54"/>
      <c r="BV33" s="54"/>
      <c r="BW33" s="54"/>
      <c r="BX33" s="54"/>
      <c r="BY33" s="54"/>
      <c r="BZ33" s="54"/>
      <c r="CA33" s="55"/>
      <c r="CB33" s="55"/>
      <c r="CC33" s="55"/>
      <c r="CD33" s="55"/>
      <c r="CE33" s="55"/>
      <c r="CF33" s="55"/>
      <c r="CG33" s="55"/>
      <c r="CH33" s="55"/>
      <c r="CI33" s="54"/>
      <c r="CJ33" s="54"/>
      <c r="CK33" s="54"/>
      <c r="CL33" s="54"/>
      <c r="CM33" s="54"/>
      <c r="CN33" s="54"/>
      <c r="CO33" s="54"/>
      <c r="CP33" s="54"/>
      <c r="CQ33" s="55"/>
      <c r="CR33" s="55"/>
      <c r="CS33" s="55"/>
      <c r="CT33" s="55"/>
      <c r="CU33" s="55"/>
      <c r="CV33" s="55"/>
      <c r="CW33" s="55"/>
      <c r="CX33" s="55"/>
      <c r="CY33" s="54">
        <f>0.057237+0.057605+0.057605+0.057605+0.132007</f>
        <v>0.362059</v>
      </c>
      <c r="CZ33" s="54"/>
      <c r="DA33" s="54"/>
      <c r="DB33" s="54"/>
      <c r="DC33" s="54"/>
      <c r="DD33" s="54"/>
      <c r="DE33" s="54"/>
      <c r="DF33" s="54"/>
      <c r="DG33" s="55"/>
      <c r="DH33" s="55"/>
      <c r="DI33" s="55"/>
      <c r="DJ33" s="55"/>
      <c r="DK33" s="55"/>
      <c r="DL33" s="55"/>
      <c r="DM33" s="55"/>
      <c r="DN33" s="55"/>
      <c r="DO33" s="54">
        <f>0.143883+0.037981</f>
        <v>0.18186400000000003</v>
      </c>
      <c r="DP33" s="54"/>
      <c r="DQ33" s="54"/>
      <c r="DR33" s="54"/>
      <c r="DS33" s="54"/>
      <c r="DT33" s="54"/>
      <c r="DU33" s="54"/>
      <c r="DV33" s="54"/>
      <c r="DW33" s="52">
        <v>0.54</v>
      </c>
      <c r="DX33" s="52"/>
      <c r="DY33" s="52"/>
      <c r="DZ33" s="52"/>
      <c r="EA33" s="52"/>
      <c r="EB33" s="52"/>
      <c r="EC33" s="52"/>
      <c r="ED33" s="52"/>
      <c r="EE33" s="52"/>
      <c r="EF33" s="52">
        <v>0.18186400000000003</v>
      </c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>
        <f t="shared" si="0"/>
        <v>-0.543923</v>
      </c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3"/>
      <c r="GC33" s="53"/>
      <c r="GD33" s="53"/>
      <c r="GE33" s="53"/>
      <c r="GF33" s="53"/>
      <c r="GG33" s="53"/>
      <c r="GH33" s="52">
        <v>-0.543923</v>
      </c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79"/>
      <c r="HF33" s="326"/>
      <c r="HG33" s="327"/>
      <c r="HH33" s="327"/>
      <c r="HI33" s="327"/>
      <c r="HJ33" s="327"/>
      <c r="HK33" s="327"/>
      <c r="HL33" s="327"/>
      <c r="HM33" s="327"/>
      <c r="HN33" s="327"/>
      <c r="HO33" s="327"/>
      <c r="HP33" s="327"/>
      <c r="HQ33" s="327"/>
      <c r="HR33" s="327"/>
      <c r="HS33" s="327"/>
      <c r="HT33" s="327"/>
      <c r="HU33" s="327"/>
      <c r="HV33" s="327"/>
      <c r="HW33" s="327"/>
      <c r="HX33" s="327"/>
      <c r="HY33" s="327"/>
      <c r="HZ33" s="327"/>
      <c r="IA33" s="327"/>
      <c r="IB33" s="328"/>
    </row>
    <row r="34" spans="1:236" s="3" customFormat="1" ht="11.25" customHeight="1" thickBot="1">
      <c r="A34" s="263"/>
      <c r="B34" s="263"/>
      <c r="C34" s="263"/>
      <c r="D34" s="263"/>
      <c r="E34" s="263"/>
      <c r="F34" s="264" t="s">
        <v>58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55">
        <f>SUM(AU35:BB41)</f>
        <v>25.619999999999997</v>
      </c>
      <c r="AV34" s="156"/>
      <c r="AW34" s="156"/>
      <c r="AX34" s="156"/>
      <c r="AY34" s="156"/>
      <c r="AZ34" s="156"/>
      <c r="BA34" s="156"/>
      <c r="BB34" s="156"/>
      <c r="BC34" s="155">
        <v>27.4</v>
      </c>
      <c r="BD34" s="155"/>
      <c r="BE34" s="155"/>
      <c r="BF34" s="155"/>
      <c r="BG34" s="155"/>
      <c r="BH34" s="155"/>
      <c r="BI34" s="155"/>
      <c r="BJ34" s="155"/>
      <c r="BK34" s="181"/>
      <c r="BL34" s="181"/>
      <c r="BM34" s="181"/>
      <c r="BN34" s="181"/>
      <c r="BO34" s="181"/>
      <c r="BP34" s="181"/>
      <c r="BQ34" s="181"/>
      <c r="BR34" s="181"/>
      <c r="BS34" s="155">
        <f>SUM(BS36:BZ41)</f>
        <v>0.734093</v>
      </c>
      <c r="BT34" s="156"/>
      <c r="BU34" s="156"/>
      <c r="BV34" s="156"/>
      <c r="BW34" s="156"/>
      <c r="BX34" s="156"/>
      <c r="BY34" s="156"/>
      <c r="BZ34" s="156"/>
      <c r="CA34" s="157">
        <f>SUM(CA35:CH41)</f>
        <v>13.08</v>
      </c>
      <c r="CB34" s="157"/>
      <c r="CC34" s="157"/>
      <c r="CD34" s="157"/>
      <c r="CE34" s="157"/>
      <c r="CF34" s="157"/>
      <c r="CG34" s="157"/>
      <c r="CH34" s="157"/>
      <c r="CI34" s="259">
        <f>SUM(CI35:CP41)</f>
        <v>6.62512</v>
      </c>
      <c r="CJ34" s="156"/>
      <c r="CK34" s="156"/>
      <c r="CL34" s="156"/>
      <c r="CM34" s="156"/>
      <c r="CN34" s="156"/>
      <c r="CO34" s="156"/>
      <c r="CP34" s="156"/>
      <c r="CQ34" s="157">
        <f>SUM(CQ35:CX41)</f>
        <v>12.54</v>
      </c>
      <c r="CR34" s="157"/>
      <c r="CS34" s="157"/>
      <c r="CT34" s="157"/>
      <c r="CU34" s="157"/>
      <c r="CV34" s="157"/>
      <c r="CW34" s="157"/>
      <c r="CX34" s="157"/>
      <c r="CY34" s="155">
        <f>SUM(CY35:DF41)</f>
        <v>8.39073</v>
      </c>
      <c r="CZ34" s="156"/>
      <c r="DA34" s="156"/>
      <c r="DB34" s="156"/>
      <c r="DC34" s="156"/>
      <c r="DD34" s="156"/>
      <c r="DE34" s="156"/>
      <c r="DF34" s="156"/>
      <c r="DG34" s="265"/>
      <c r="DH34" s="265"/>
      <c r="DI34" s="265"/>
      <c r="DJ34" s="265"/>
      <c r="DK34" s="265"/>
      <c r="DL34" s="265"/>
      <c r="DM34" s="265"/>
      <c r="DN34" s="265"/>
      <c r="DO34" s="155">
        <f>SUM(DO35:DV41)</f>
        <v>11.663852000000002</v>
      </c>
      <c r="DP34" s="156"/>
      <c r="DQ34" s="156"/>
      <c r="DR34" s="156"/>
      <c r="DS34" s="156"/>
      <c r="DT34" s="156"/>
      <c r="DU34" s="156"/>
      <c r="DV34" s="156"/>
      <c r="DW34" s="167">
        <v>27.4</v>
      </c>
      <c r="DX34" s="185"/>
      <c r="DY34" s="185"/>
      <c r="DZ34" s="185"/>
      <c r="EA34" s="185"/>
      <c r="EB34" s="185"/>
      <c r="EC34" s="185"/>
      <c r="ED34" s="185"/>
      <c r="EE34" s="185"/>
      <c r="EF34" s="167">
        <f>SUM(EF38:EN41)</f>
        <v>11.663852000000002</v>
      </c>
      <c r="EG34" s="185"/>
      <c r="EH34" s="185"/>
      <c r="EI34" s="185"/>
      <c r="EJ34" s="185"/>
      <c r="EK34" s="185"/>
      <c r="EL34" s="185"/>
      <c r="EM34" s="185"/>
      <c r="EN34" s="185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67">
        <f>SUM(FG35:FQ41)</f>
        <v>-1.7937950000000005</v>
      </c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67">
        <f>SUM(GH35:GS41)</f>
        <v>-1.7937950000000005</v>
      </c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74"/>
      <c r="HF34" s="266"/>
      <c r="HG34" s="266"/>
      <c r="HH34" s="266"/>
      <c r="HI34" s="266"/>
      <c r="HJ34" s="266"/>
      <c r="HK34" s="266"/>
      <c r="HL34" s="266"/>
      <c r="HM34" s="266"/>
      <c r="HN34" s="266"/>
      <c r="HO34" s="266"/>
      <c r="HP34" s="266"/>
      <c r="HQ34" s="266"/>
      <c r="HR34" s="266"/>
      <c r="HS34" s="266"/>
      <c r="HT34" s="266"/>
      <c r="HU34" s="266"/>
      <c r="HV34" s="266"/>
      <c r="HW34" s="266"/>
      <c r="HX34" s="266"/>
      <c r="HY34" s="266"/>
      <c r="HZ34" s="266"/>
      <c r="IA34" s="266"/>
      <c r="IB34" s="266"/>
    </row>
    <row r="35" spans="1:236" s="3" customFormat="1" ht="12.75" customHeight="1">
      <c r="A35" s="132" t="s">
        <v>19</v>
      </c>
      <c r="B35" s="133"/>
      <c r="C35" s="133"/>
      <c r="D35" s="133"/>
      <c r="E35" s="134"/>
      <c r="F35" s="267" t="s">
        <v>79</v>
      </c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9"/>
      <c r="AJ35" s="102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67">
        <f>SUM(BK35,CA35,CQ35,DG35)</f>
        <v>4.140000000000001</v>
      </c>
      <c r="AV35" s="68"/>
      <c r="AW35" s="68"/>
      <c r="AX35" s="68"/>
      <c r="AY35" s="68"/>
      <c r="AZ35" s="68"/>
      <c r="BA35" s="68"/>
      <c r="BB35" s="69"/>
      <c r="BC35" s="67">
        <f>BS35+CI35+CY35+DO35</f>
        <v>3.54</v>
      </c>
      <c r="BD35" s="68"/>
      <c r="BE35" s="68"/>
      <c r="BF35" s="68"/>
      <c r="BG35" s="68"/>
      <c r="BH35" s="68"/>
      <c r="BI35" s="68"/>
      <c r="BJ35" s="69"/>
      <c r="BK35" s="126"/>
      <c r="BL35" s="127"/>
      <c r="BM35" s="127"/>
      <c r="BN35" s="127"/>
      <c r="BO35" s="127"/>
      <c r="BP35" s="127"/>
      <c r="BQ35" s="127"/>
      <c r="BR35" s="128"/>
      <c r="BS35" s="67"/>
      <c r="BT35" s="68"/>
      <c r="BU35" s="68"/>
      <c r="BV35" s="68"/>
      <c r="BW35" s="68"/>
      <c r="BX35" s="68"/>
      <c r="BY35" s="68"/>
      <c r="BZ35" s="69"/>
      <c r="CA35" s="126">
        <v>2</v>
      </c>
      <c r="CB35" s="127"/>
      <c r="CC35" s="127"/>
      <c r="CD35" s="127"/>
      <c r="CE35" s="127"/>
      <c r="CF35" s="127"/>
      <c r="CG35" s="127"/>
      <c r="CH35" s="128"/>
      <c r="CI35" s="67"/>
      <c r="CJ35" s="68"/>
      <c r="CK35" s="68"/>
      <c r="CL35" s="68"/>
      <c r="CM35" s="68"/>
      <c r="CN35" s="68"/>
      <c r="CO35" s="68"/>
      <c r="CP35" s="69"/>
      <c r="CQ35" s="126">
        <v>2.14</v>
      </c>
      <c r="CR35" s="127"/>
      <c r="CS35" s="127"/>
      <c r="CT35" s="127"/>
      <c r="CU35" s="127"/>
      <c r="CV35" s="127"/>
      <c r="CW35" s="127"/>
      <c r="CX35" s="128"/>
      <c r="CY35" s="67">
        <v>3.54</v>
      </c>
      <c r="CZ35" s="68"/>
      <c r="DA35" s="68"/>
      <c r="DB35" s="68"/>
      <c r="DC35" s="68"/>
      <c r="DD35" s="68"/>
      <c r="DE35" s="68"/>
      <c r="DF35" s="69"/>
      <c r="DG35" s="126"/>
      <c r="DH35" s="127"/>
      <c r="DI35" s="127"/>
      <c r="DJ35" s="127"/>
      <c r="DK35" s="127"/>
      <c r="DL35" s="127"/>
      <c r="DM35" s="127"/>
      <c r="DN35" s="128"/>
      <c r="DO35" s="67"/>
      <c r="DP35" s="68"/>
      <c r="DQ35" s="68"/>
      <c r="DR35" s="68"/>
      <c r="DS35" s="68"/>
      <c r="DT35" s="68"/>
      <c r="DU35" s="68"/>
      <c r="DV35" s="69"/>
      <c r="DW35" s="96">
        <f>BC35</f>
        <v>3.54</v>
      </c>
      <c r="DX35" s="97"/>
      <c r="DY35" s="97"/>
      <c r="DZ35" s="97"/>
      <c r="EA35" s="97"/>
      <c r="EB35" s="97"/>
      <c r="EC35" s="97"/>
      <c r="ED35" s="97"/>
      <c r="EE35" s="98"/>
      <c r="EF35" s="96"/>
      <c r="EG35" s="97"/>
      <c r="EH35" s="97"/>
      <c r="EI35" s="97"/>
      <c r="EJ35" s="97"/>
      <c r="EK35" s="97"/>
      <c r="EL35" s="97"/>
      <c r="EM35" s="97"/>
      <c r="EN35" s="98"/>
      <c r="EO35" s="96"/>
      <c r="EP35" s="97"/>
      <c r="EQ35" s="97"/>
      <c r="ER35" s="97"/>
      <c r="ES35" s="97"/>
      <c r="ET35" s="97"/>
      <c r="EU35" s="97"/>
      <c r="EV35" s="97"/>
      <c r="EW35" s="98"/>
      <c r="EX35" s="96"/>
      <c r="EY35" s="97"/>
      <c r="EZ35" s="97"/>
      <c r="FA35" s="97"/>
      <c r="FB35" s="97"/>
      <c r="FC35" s="97"/>
      <c r="FD35" s="97"/>
      <c r="FE35" s="97"/>
      <c r="FF35" s="98"/>
      <c r="FG35" s="96">
        <f aca="true" t="shared" si="3" ref="FG35:FG41">SUM(AU35-BC35)</f>
        <v>0.6000000000000005</v>
      </c>
      <c r="FH35" s="97"/>
      <c r="FI35" s="97"/>
      <c r="FJ35" s="97"/>
      <c r="FK35" s="97"/>
      <c r="FL35" s="97"/>
      <c r="FM35" s="97"/>
      <c r="FN35" s="97"/>
      <c r="FO35" s="97"/>
      <c r="FP35" s="97"/>
      <c r="FQ35" s="98"/>
      <c r="FR35" s="102"/>
      <c r="FS35" s="103"/>
      <c r="FT35" s="103"/>
      <c r="FU35" s="103"/>
      <c r="FV35" s="103"/>
      <c r="FW35" s="103"/>
      <c r="FX35" s="103"/>
      <c r="FY35" s="103"/>
      <c r="FZ35" s="103"/>
      <c r="GA35" s="104"/>
      <c r="GB35" s="102"/>
      <c r="GC35" s="103"/>
      <c r="GD35" s="103"/>
      <c r="GE35" s="103"/>
      <c r="GF35" s="103"/>
      <c r="GG35" s="104"/>
      <c r="GH35" s="96">
        <v>0.6000000000000005</v>
      </c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8"/>
      <c r="GT35" s="96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321" t="s">
        <v>130</v>
      </c>
      <c r="HG35" s="322"/>
      <c r="HH35" s="322"/>
      <c r="HI35" s="322"/>
      <c r="HJ35" s="322"/>
      <c r="HK35" s="322"/>
      <c r="HL35" s="322"/>
      <c r="HM35" s="322"/>
      <c r="HN35" s="322"/>
      <c r="HO35" s="322"/>
      <c r="HP35" s="322"/>
      <c r="HQ35" s="322"/>
      <c r="HR35" s="322"/>
      <c r="HS35" s="322"/>
      <c r="HT35" s="322"/>
      <c r="HU35" s="322"/>
      <c r="HV35" s="322"/>
      <c r="HW35" s="322"/>
      <c r="HX35" s="322"/>
      <c r="HY35" s="322"/>
      <c r="HZ35" s="322"/>
      <c r="IA35" s="322"/>
      <c r="IB35" s="323"/>
    </row>
    <row r="36" spans="1:236" s="3" customFormat="1" ht="12.75" customHeight="1">
      <c r="A36" s="132" t="s">
        <v>20</v>
      </c>
      <c r="B36" s="133"/>
      <c r="C36" s="133"/>
      <c r="D36" s="133"/>
      <c r="E36" s="134"/>
      <c r="F36" s="129" t="s">
        <v>80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1"/>
      <c r="AJ36" s="102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67">
        <f aca="true" t="shared" si="4" ref="AU36:AU41">SUM(BK36,CA36,CQ36,DG36)</f>
        <v>1.6400000000000001</v>
      </c>
      <c r="AV36" s="68"/>
      <c r="AW36" s="68"/>
      <c r="AX36" s="68"/>
      <c r="AY36" s="68"/>
      <c r="AZ36" s="68"/>
      <c r="BA36" s="68"/>
      <c r="BB36" s="69"/>
      <c r="BC36" s="67">
        <f>SUM(BS36,CI36,CY36,DO36)</f>
        <v>1.729773</v>
      </c>
      <c r="BD36" s="68"/>
      <c r="BE36" s="68"/>
      <c r="BF36" s="68"/>
      <c r="BG36" s="68"/>
      <c r="BH36" s="68"/>
      <c r="BI36" s="68"/>
      <c r="BJ36" s="69"/>
      <c r="BK36" s="126"/>
      <c r="BL36" s="127"/>
      <c r="BM36" s="127"/>
      <c r="BN36" s="127"/>
      <c r="BO36" s="127"/>
      <c r="BP36" s="127"/>
      <c r="BQ36" s="127"/>
      <c r="BR36" s="128"/>
      <c r="BS36" s="67">
        <v>0.047764</v>
      </c>
      <c r="BT36" s="68"/>
      <c r="BU36" s="68"/>
      <c r="BV36" s="68"/>
      <c r="BW36" s="68"/>
      <c r="BX36" s="68"/>
      <c r="BY36" s="68"/>
      <c r="BZ36" s="69"/>
      <c r="CA36" s="126">
        <v>1</v>
      </c>
      <c r="CB36" s="127"/>
      <c r="CC36" s="127"/>
      <c r="CD36" s="127"/>
      <c r="CE36" s="127"/>
      <c r="CF36" s="127"/>
      <c r="CG36" s="127"/>
      <c r="CH36" s="128"/>
      <c r="CI36" s="67">
        <v>1.682009</v>
      </c>
      <c r="CJ36" s="68"/>
      <c r="CK36" s="68"/>
      <c r="CL36" s="68"/>
      <c r="CM36" s="68"/>
      <c r="CN36" s="68"/>
      <c r="CO36" s="68"/>
      <c r="CP36" s="69"/>
      <c r="CQ36" s="126">
        <v>0.64</v>
      </c>
      <c r="CR36" s="127"/>
      <c r="CS36" s="127"/>
      <c r="CT36" s="127"/>
      <c r="CU36" s="127"/>
      <c r="CV36" s="127"/>
      <c r="CW36" s="127"/>
      <c r="CX36" s="128"/>
      <c r="CY36" s="67"/>
      <c r="CZ36" s="68"/>
      <c r="DA36" s="68"/>
      <c r="DB36" s="68"/>
      <c r="DC36" s="68"/>
      <c r="DD36" s="68"/>
      <c r="DE36" s="68"/>
      <c r="DF36" s="69"/>
      <c r="DG36" s="126"/>
      <c r="DH36" s="127"/>
      <c r="DI36" s="127"/>
      <c r="DJ36" s="127"/>
      <c r="DK36" s="127"/>
      <c r="DL36" s="127"/>
      <c r="DM36" s="127"/>
      <c r="DN36" s="128"/>
      <c r="DO36" s="67"/>
      <c r="DP36" s="68"/>
      <c r="DQ36" s="68"/>
      <c r="DR36" s="68"/>
      <c r="DS36" s="68"/>
      <c r="DT36" s="68"/>
      <c r="DU36" s="68"/>
      <c r="DV36" s="69"/>
      <c r="DW36" s="96">
        <f aca="true" t="shared" si="5" ref="DW36:DW41">BC36</f>
        <v>1.729773</v>
      </c>
      <c r="DX36" s="97"/>
      <c r="DY36" s="97"/>
      <c r="DZ36" s="97"/>
      <c r="EA36" s="97"/>
      <c r="EB36" s="97"/>
      <c r="EC36" s="97"/>
      <c r="ED36" s="97"/>
      <c r="EE36" s="98"/>
      <c r="EF36" s="96"/>
      <c r="EG36" s="97"/>
      <c r="EH36" s="97"/>
      <c r="EI36" s="97"/>
      <c r="EJ36" s="97"/>
      <c r="EK36" s="97"/>
      <c r="EL36" s="97"/>
      <c r="EM36" s="97"/>
      <c r="EN36" s="98"/>
      <c r="EO36" s="96"/>
      <c r="EP36" s="97"/>
      <c r="EQ36" s="97"/>
      <c r="ER36" s="97"/>
      <c r="ES36" s="97"/>
      <c r="ET36" s="97"/>
      <c r="EU36" s="97"/>
      <c r="EV36" s="97"/>
      <c r="EW36" s="98"/>
      <c r="EX36" s="96"/>
      <c r="EY36" s="97"/>
      <c r="EZ36" s="97"/>
      <c r="FA36" s="97"/>
      <c r="FB36" s="97"/>
      <c r="FC36" s="97"/>
      <c r="FD36" s="97"/>
      <c r="FE36" s="97"/>
      <c r="FF36" s="98"/>
      <c r="FG36" s="96">
        <f t="shared" si="3"/>
        <v>-0.08977299999999988</v>
      </c>
      <c r="FH36" s="97"/>
      <c r="FI36" s="97"/>
      <c r="FJ36" s="97"/>
      <c r="FK36" s="97"/>
      <c r="FL36" s="97"/>
      <c r="FM36" s="97"/>
      <c r="FN36" s="97"/>
      <c r="FO36" s="97"/>
      <c r="FP36" s="97"/>
      <c r="FQ36" s="98"/>
      <c r="FR36" s="102"/>
      <c r="FS36" s="103"/>
      <c r="FT36" s="103"/>
      <c r="FU36" s="103"/>
      <c r="FV36" s="103"/>
      <c r="FW36" s="103"/>
      <c r="FX36" s="103"/>
      <c r="FY36" s="103"/>
      <c r="FZ36" s="103"/>
      <c r="GA36" s="104"/>
      <c r="GB36" s="102"/>
      <c r="GC36" s="103"/>
      <c r="GD36" s="103"/>
      <c r="GE36" s="103"/>
      <c r="GF36" s="103"/>
      <c r="GG36" s="104"/>
      <c r="GH36" s="96">
        <v>-0.08977299999999988</v>
      </c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8"/>
      <c r="GT36" s="96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324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  <c r="HR36" s="288"/>
      <c r="HS36" s="288"/>
      <c r="HT36" s="288"/>
      <c r="HU36" s="288"/>
      <c r="HV36" s="288"/>
      <c r="HW36" s="288"/>
      <c r="HX36" s="288"/>
      <c r="HY36" s="288"/>
      <c r="HZ36" s="288"/>
      <c r="IA36" s="288"/>
      <c r="IB36" s="325"/>
    </row>
    <row r="37" spans="1:236" s="3" customFormat="1" ht="12.75" customHeight="1">
      <c r="A37" s="132" t="s">
        <v>30</v>
      </c>
      <c r="B37" s="133"/>
      <c r="C37" s="133"/>
      <c r="D37" s="133"/>
      <c r="E37" s="134"/>
      <c r="F37" s="129" t="s">
        <v>81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1"/>
      <c r="AJ37" s="102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67">
        <f t="shared" si="4"/>
        <v>2.88</v>
      </c>
      <c r="AV37" s="68"/>
      <c r="AW37" s="68"/>
      <c r="AX37" s="68"/>
      <c r="AY37" s="68"/>
      <c r="AZ37" s="68"/>
      <c r="BA37" s="68"/>
      <c r="BB37" s="69"/>
      <c r="BC37" s="67">
        <f>SUM(BS37,CI37)</f>
        <v>3.654586</v>
      </c>
      <c r="BD37" s="68"/>
      <c r="BE37" s="68"/>
      <c r="BF37" s="68"/>
      <c r="BG37" s="68"/>
      <c r="BH37" s="68"/>
      <c r="BI37" s="68"/>
      <c r="BJ37" s="69"/>
      <c r="BK37" s="126"/>
      <c r="BL37" s="127"/>
      <c r="BM37" s="127"/>
      <c r="BN37" s="127"/>
      <c r="BO37" s="127"/>
      <c r="BP37" s="127"/>
      <c r="BQ37" s="127"/>
      <c r="BR37" s="128"/>
      <c r="BS37" s="67">
        <v>0.291475</v>
      </c>
      <c r="BT37" s="68"/>
      <c r="BU37" s="68"/>
      <c r="BV37" s="68"/>
      <c r="BW37" s="68"/>
      <c r="BX37" s="68"/>
      <c r="BY37" s="68"/>
      <c r="BZ37" s="69"/>
      <c r="CA37" s="126">
        <v>1.38</v>
      </c>
      <c r="CB37" s="127"/>
      <c r="CC37" s="127"/>
      <c r="CD37" s="127"/>
      <c r="CE37" s="127"/>
      <c r="CF37" s="127"/>
      <c r="CG37" s="127"/>
      <c r="CH37" s="128"/>
      <c r="CI37" s="67">
        <v>3.363111</v>
      </c>
      <c r="CJ37" s="68"/>
      <c r="CK37" s="68"/>
      <c r="CL37" s="68"/>
      <c r="CM37" s="68"/>
      <c r="CN37" s="68"/>
      <c r="CO37" s="68"/>
      <c r="CP37" s="69"/>
      <c r="CQ37" s="126">
        <v>1.5</v>
      </c>
      <c r="CR37" s="127"/>
      <c r="CS37" s="127"/>
      <c r="CT37" s="127"/>
      <c r="CU37" s="127"/>
      <c r="CV37" s="127"/>
      <c r="CW37" s="127"/>
      <c r="CX37" s="128"/>
      <c r="CY37" s="67"/>
      <c r="CZ37" s="68"/>
      <c r="DA37" s="68"/>
      <c r="DB37" s="68"/>
      <c r="DC37" s="68"/>
      <c r="DD37" s="68"/>
      <c r="DE37" s="68"/>
      <c r="DF37" s="69"/>
      <c r="DG37" s="126"/>
      <c r="DH37" s="127"/>
      <c r="DI37" s="127"/>
      <c r="DJ37" s="127"/>
      <c r="DK37" s="127"/>
      <c r="DL37" s="127"/>
      <c r="DM37" s="127"/>
      <c r="DN37" s="128"/>
      <c r="DO37" s="67"/>
      <c r="DP37" s="68"/>
      <c r="DQ37" s="68"/>
      <c r="DR37" s="68"/>
      <c r="DS37" s="68"/>
      <c r="DT37" s="68"/>
      <c r="DU37" s="68"/>
      <c r="DV37" s="69"/>
      <c r="DW37" s="96">
        <f t="shared" si="5"/>
        <v>3.654586</v>
      </c>
      <c r="DX37" s="97"/>
      <c r="DY37" s="97"/>
      <c r="DZ37" s="97"/>
      <c r="EA37" s="97"/>
      <c r="EB37" s="97"/>
      <c r="EC37" s="97"/>
      <c r="ED37" s="97"/>
      <c r="EE37" s="98"/>
      <c r="EF37" s="96"/>
      <c r="EG37" s="97"/>
      <c r="EH37" s="97"/>
      <c r="EI37" s="97"/>
      <c r="EJ37" s="97"/>
      <c r="EK37" s="97"/>
      <c r="EL37" s="97"/>
      <c r="EM37" s="97"/>
      <c r="EN37" s="98"/>
      <c r="EO37" s="96"/>
      <c r="EP37" s="97"/>
      <c r="EQ37" s="97"/>
      <c r="ER37" s="97"/>
      <c r="ES37" s="97"/>
      <c r="ET37" s="97"/>
      <c r="EU37" s="97"/>
      <c r="EV37" s="97"/>
      <c r="EW37" s="98"/>
      <c r="EX37" s="96"/>
      <c r="EY37" s="97"/>
      <c r="EZ37" s="97"/>
      <c r="FA37" s="97"/>
      <c r="FB37" s="97"/>
      <c r="FC37" s="97"/>
      <c r="FD37" s="97"/>
      <c r="FE37" s="97"/>
      <c r="FF37" s="98"/>
      <c r="FG37" s="96">
        <f t="shared" si="3"/>
        <v>-0.7745860000000002</v>
      </c>
      <c r="FH37" s="97"/>
      <c r="FI37" s="97"/>
      <c r="FJ37" s="97"/>
      <c r="FK37" s="97"/>
      <c r="FL37" s="97"/>
      <c r="FM37" s="97"/>
      <c r="FN37" s="97"/>
      <c r="FO37" s="97"/>
      <c r="FP37" s="97"/>
      <c r="FQ37" s="98"/>
      <c r="FR37" s="102"/>
      <c r="FS37" s="103"/>
      <c r="FT37" s="103"/>
      <c r="FU37" s="103"/>
      <c r="FV37" s="103"/>
      <c r="FW37" s="103"/>
      <c r="FX37" s="103"/>
      <c r="FY37" s="103"/>
      <c r="FZ37" s="103"/>
      <c r="GA37" s="104"/>
      <c r="GB37" s="102"/>
      <c r="GC37" s="103"/>
      <c r="GD37" s="103"/>
      <c r="GE37" s="103"/>
      <c r="GF37" s="103"/>
      <c r="GG37" s="104"/>
      <c r="GH37" s="96">
        <v>-0.7745860000000002</v>
      </c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8"/>
      <c r="GT37" s="96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324"/>
      <c r="HG37" s="288"/>
      <c r="HH37" s="288"/>
      <c r="HI37" s="288"/>
      <c r="HJ37" s="288"/>
      <c r="HK37" s="288"/>
      <c r="HL37" s="288"/>
      <c r="HM37" s="288"/>
      <c r="HN37" s="288"/>
      <c r="HO37" s="288"/>
      <c r="HP37" s="288"/>
      <c r="HQ37" s="288"/>
      <c r="HR37" s="288"/>
      <c r="HS37" s="288"/>
      <c r="HT37" s="288"/>
      <c r="HU37" s="288"/>
      <c r="HV37" s="288"/>
      <c r="HW37" s="288"/>
      <c r="HX37" s="288"/>
      <c r="HY37" s="288"/>
      <c r="HZ37" s="288"/>
      <c r="IA37" s="288"/>
      <c r="IB37" s="325"/>
    </row>
    <row r="38" spans="1:236" s="3" customFormat="1" ht="12.75" customHeight="1">
      <c r="A38" s="132" t="s">
        <v>31</v>
      </c>
      <c r="B38" s="133"/>
      <c r="C38" s="133"/>
      <c r="D38" s="133"/>
      <c r="E38" s="134"/>
      <c r="F38" s="129" t="s">
        <v>82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1"/>
      <c r="AJ38" s="102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67">
        <f t="shared" si="4"/>
        <v>2.38</v>
      </c>
      <c r="AV38" s="68"/>
      <c r="AW38" s="68"/>
      <c r="AX38" s="68"/>
      <c r="AY38" s="68"/>
      <c r="AZ38" s="68"/>
      <c r="BA38" s="68"/>
      <c r="BB38" s="69"/>
      <c r="BC38" s="67">
        <f>SUM(CY38,DO38)</f>
        <v>3.070165</v>
      </c>
      <c r="BD38" s="68"/>
      <c r="BE38" s="68"/>
      <c r="BF38" s="68"/>
      <c r="BG38" s="68"/>
      <c r="BH38" s="68"/>
      <c r="BI38" s="68"/>
      <c r="BJ38" s="69"/>
      <c r="BK38" s="126"/>
      <c r="BL38" s="127"/>
      <c r="BM38" s="127"/>
      <c r="BN38" s="127"/>
      <c r="BO38" s="127"/>
      <c r="BP38" s="127"/>
      <c r="BQ38" s="127"/>
      <c r="BR38" s="128"/>
      <c r="BS38" s="67"/>
      <c r="BT38" s="68"/>
      <c r="BU38" s="68"/>
      <c r="BV38" s="68"/>
      <c r="BW38" s="68"/>
      <c r="BX38" s="68"/>
      <c r="BY38" s="68"/>
      <c r="BZ38" s="69"/>
      <c r="CA38" s="126">
        <v>1.7</v>
      </c>
      <c r="CB38" s="127"/>
      <c r="CC38" s="127"/>
      <c r="CD38" s="127"/>
      <c r="CE38" s="127"/>
      <c r="CF38" s="127"/>
      <c r="CG38" s="127"/>
      <c r="CH38" s="128"/>
      <c r="CI38" s="67"/>
      <c r="CJ38" s="68"/>
      <c r="CK38" s="68"/>
      <c r="CL38" s="68"/>
      <c r="CM38" s="68"/>
      <c r="CN38" s="68"/>
      <c r="CO38" s="68"/>
      <c r="CP38" s="69"/>
      <c r="CQ38" s="126">
        <v>0.68</v>
      </c>
      <c r="CR38" s="127"/>
      <c r="CS38" s="127"/>
      <c r="CT38" s="127"/>
      <c r="CU38" s="127"/>
      <c r="CV38" s="127"/>
      <c r="CW38" s="127"/>
      <c r="CX38" s="128"/>
      <c r="CY38" s="67">
        <f>0.078274+0.083456</f>
        <v>0.16172999999999998</v>
      </c>
      <c r="CZ38" s="68"/>
      <c r="DA38" s="68"/>
      <c r="DB38" s="68"/>
      <c r="DC38" s="68"/>
      <c r="DD38" s="68"/>
      <c r="DE38" s="68"/>
      <c r="DF38" s="69"/>
      <c r="DG38" s="126"/>
      <c r="DH38" s="127"/>
      <c r="DI38" s="127"/>
      <c r="DJ38" s="127"/>
      <c r="DK38" s="127"/>
      <c r="DL38" s="127"/>
      <c r="DM38" s="127"/>
      <c r="DN38" s="128"/>
      <c r="DO38" s="67">
        <f>2.908435</f>
        <v>2.908435</v>
      </c>
      <c r="DP38" s="68"/>
      <c r="DQ38" s="68"/>
      <c r="DR38" s="68"/>
      <c r="DS38" s="68"/>
      <c r="DT38" s="68"/>
      <c r="DU38" s="68"/>
      <c r="DV38" s="69"/>
      <c r="DW38" s="96">
        <f>SUM(BC38)</f>
        <v>3.070165</v>
      </c>
      <c r="DX38" s="97"/>
      <c r="DY38" s="97"/>
      <c r="DZ38" s="97"/>
      <c r="EA38" s="97"/>
      <c r="EB38" s="97"/>
      <c r="EC38" s="97"/>
      <c r="ED38" s="97"/>
      <c r="EE38" s="98"/>
      <c r="EF38" s="96">
        <v>2.908435</v>
      </c>
      <c r="EG38" s="97"/>
      <c r="EH38" s="97"/>
      <c r="EI38" s="97"/>
      <c r="EJ38" s="97"/>
      <c r="EK38" s="97"/>
      <c r="EL38" s="97"/>
      <c r="EM38" s="97"/>
      <c r="EN38" s="98"/>
      <c r="EO38" s="96"/>
      <c r="EP38" s="97"/>
      <c r="EQ38" s="97"/>
      <c r="ER38" s="97"/>
      <c r="ES38" s="97"/>
      <c r="ET38" s="97"/>
      <c r="EU38" s="97"/>
      <c r="EV38" s="97"/>
      <c r="EW38" s="98"/>
      <c r="EX38" s="96"/>
      <c r="EY38" s="97"/>
      <c r="EZ38" s="97"/>
      <c r="FA38" s="97"/>
      <c r="FB38" s="97"/>
      <c r="FC38" s="97"/>
      <c r="FD38" s="97"/>
      <c r="FE38" s="97"/>
      <c r="FF38" s="98"/>
      <c r="FG38" s="96">
        <f t="shared" si="3"/>
        <v>-0.6901649999999999</v>
      </c>
      <c r="FH38" s="97"/>
      <c r="FI38" s="97"/>
      <c r="FJ38" s="97"/>
      <c r="FK38" s="97"/>
      <c r="FL38" s="97"/>
      <c r="FM38" s="97"/>
      <c r="FN38" s="97"/>
      <c r="FO38" s="97"/>
      <c r="FP38" s="97"/>
      <c r="FQ38" s="98"/>
      <c r="FR38" s="102"/>
      <c r="FS38" s="103"/>
      <c r="FT38" s="103"/>
      <c r="FU38" s="103"/>
      <c r="FV38" s="103"/>
      <c r="FW38" s="103"/>
      <c r="FX38" s="103"/>
      <c r="FY38" s="103"/>
      <c r="FZ38" s="103"/>
      <c r="GA38" s="104"/>
      <c r="GB38" s="102"/>
      <c r="GC38" s="103"/>
      <c r="GD38" s="103"/>
      <c r="GE38" s="103"/>
      <c r="GF38" s="103"/>
      <c r="GG38" s="104"/>
      <c r="GH38" s="96">
        <v>-0.6901649999999999</v>
      </c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8"/>
      <c r="GT38" s="96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324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  <c r="IA38" s="288"/>
      <c r="IB38" s="325"/>
    </row>
    <row r="39" spans="1:236" s="3" customFormat="1" ht="12.75" customHeight="1">
      <c r="A39" s="132" t="s">
        <v>32</v>
      </c>
      <c r="B39" s="133"/>
      <c r="C39" s="133"/>
      <c r="D39" s="133"/>
      <c r="E39" s="134"/>
      <c r="F39" s="129" t="s">
        <v>83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  <c r="AJ39" s="102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67">
        <f t="shared" si="4"/>
        <v>5.220000000000001</v>
      </c>
      <c r="AV39" s="68"/>
      <c r="AW39" s="68"/>
      <c r="AX39" s="68"/>
      <c r="AY39" s="68"/>
      <c r="AZ39" s="68"/>
      <c r="BA39" s="68"/>
      <c r="BB39" s="69"/>
      <c r="BC39" s="67">
        <v>4.14</v>
      </c>
      <c r="BD39" s="68"/>
      <c r="BE39" s="68"/>
      <c r="BF39" s="68"/>
      <c r="BG39" s="68"/>
      <c r="BH39" s="68"/>
      <c r="BI39" s="68"/>
      <c r="BJ39" s="69"/>
      <c r="BK39" s="126"/>
      <c r="BL39" s="127"/>
      <c r="BM39" s="127"/>
      <c r="BN39" s="127"/>
      <c r="BO39" s="127"/>
      <c r="BP39" s="127"/>
      <c r="BQ39" s="127"/>
      <c r="BR39" s="128"/>
      <c r="BS39" s="67"/>
      <c r="BT39" s="68"/>
      <c r="BU39" s="68"/>
      <c r="BV39" s="68"/>
      <c r="BW39" s="68"/>
      <c r="BX39" s="68"/>
      <c r="BY39" s="68"/>
      <c r="BZ39" s="69"/>
      <c r="CA39" s="126">
        <v>2</v>
      </c>
      <c r="CB39" s="127"/>
      <c r="CC39" s="127"/>
      <c r="CD39" s="127"/>
      <c r="CE39" s="127"/>
      <c r="CF39" s="127"/>
      <c r="CG39" s="127"/>
      <c r="CH39" s="128"/>
      <c r="CI39" s="67"/>
      <c r="CJ39" s="68"/>
      <c r="CK39" s="68"/>
      <c r="CL39" s="68"/>
      <c r="CM39" s="68"/>
      <c r="CN39" s="68"/>
      <c r="CO39" s="68"/>
      <c r="CP39" s="69"/>
      <c r="CQ39" s="126">
        <v>3.22</v>
      </c>
      <c r="CR39" s="127"/>
      <c r="CS39" s="127"/>
      <c r="CT39" s="127"/>
      <c r="CU39" s="127"/>
      <c r="CV39" s="127"/>
      <c r="CW39" s="127"/>
      <c r="CX39" s="128"/>
      <c r="CY39" s="67">
        <v>4.14</v>
      </c>
      <c r="CZ39" s="68"/>
      <c r="DA39" s="68"/>
      <c r="DB39" s="68"/>
      <c r="DC39" s="68"/>
      <c r="DD39" s="68"/>
      <c r="DE39" s="68"/>
      <c r="DF39" s="69"/>
      <c r="DG39" s="126"/>
      <c r="DH39" s="127"/>
      <c r="DI39" s="127"/>
      <c r="DJ39" s="127"/>
      <c r="DK39" s="127"/>
      <c r="DL39" s="127"/>
      <c r="DM39" s="127"/>
      <c r="DN39" s="128"/>
      <c r="DO39" s="67"/>
      <c r="DP39" s="68"/>
      <c r="DQ39" s="68"/>
      <c r="DR39" s="68"/>
      <c r="DS39" s="68"/>
      <c r="DT39" s="68"/>
      <c r="DU39" s="68"/>
      <c r="DV39" s="69"/>
      <c r="DW39" s="96">
        <f t="shared" si="5"/>
        <v>4.14</v>
      </c>
      <c r="DX39" s="97"/>
      <c r="DY39" s="97"/>
      <c r="DZ39" s="97"/>
      <c r="EA39" s="97"/>
      <c r="EB39" s="97"/>
      <c r="EC39" s="97"/>
      <c r="ED39" s="97"/>
      <c r="EE39" s="98"/>
      <c r="EF39" s="96"/>
      <c r="EG39" s="97"/>
      <c r="EH39" s="97"/>
      <c r="EI39" s="97"/>
      <c r="EJ39" s="97"/>
      <c r="EK39" s="97"/>
      <c r="EL39" s="97"/>
      <c r="EM39" s="97"/>
      <c r="EN39" s="98"/>
      <c r="EO39" s="96"/>
      <c r="EP39" s="97"/>
      <c r="EQ39" s="97"/>
      <c r="ER39" s="97"/>
      <c r="ES39" s="97"/>
      <c r="ET39" s="97"/>
      <c r="EU39" s="97"/>
      <c r="EV39" s="97"/>
      <c r="EW39" s="98"/>
      <c r="EX39" s="96"/>
      <c r="EY39" s="97"/>
      <c r="EZ39" s="97"/>
      <c r="FA39" s="97"/>
      <c r="FB39" s="97"/>
      <c r="FC39" s="97"/>
      <c r="FD39" s="97"/>
      <c r="FE39" s="97"/>
      <c r="FF39" s="98"/>
      <c r="FG39" s="96">
        <f t="shared" si="3"/>
        <v>1.080000000000001</v>
      </c>
      <c r="FH39" s="97"/>
      <c r="FI39" s="97"/>
      <c r="FJ39" s="97"/>
      <c r="FK39" s="97"/>
      <c r="FL39" s="97"/>
      <c r="FM39" s="97"/>
      <c r="FN39" s="97"/>
      <c r="FO39" s="97"/>
      <c r="FP39" s="97"/>
      <c r="FQ39" s="98"/>
      <c r="FR39" s="102"/>
      <c r="FS39" s="103"/>
      <c r="FT39" s="103"/>
      <c r="FU39" s="103"/>
      <c r="FV39" s="103"/>
      <c r="FW39" s="103"/>
      <c r="FX39" s="103"/>
      <c r="FY39" s="103"/>
      <c r="FZ39" s="103"/>
      <c r="GA39" s="104"/>
      <c r="GB39" s="102"/>
      <c r="GC39" s="103"/>
      <c r="GD39" s="103"/>
      <c r="GE39" s="103"/>
      <c r="GF39" s="103"/>
      <c r="GG39" s="104"/>
      <c r="GH39" s="96">
        <v>1.080000000000001</v>
      </c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8"/>
      <c r="GT39" s="96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324"/>
      <c r="HG39" s="288"/>
      <c r="HH39" s="288"/>
      <c r="HI39" s="288"/>
      <c r="HJ39" s="288"/>
      <c r="HK39" s="288"/>
      <c r="HL39" s="288"/>
      <c r="HM39" s="288"/>
      <c r="HN39" s="288"/>
      <c r="HO39" s="288"/>
      <c r="HP39" s="288"/>
      <c r="HQ39" s="288"/>
      <c r="HR39" s="288"/>
      <c r="HS39" s="288"/>
      <c r="HT39" s="288"/>
      <c r="HU39" s="288"/>
      <c r="HV39" s="288"/>
      <c r="HW39" s="288"/>
      <c r="HX39" s="288"/>
      <c r="HY39" s="288"/>
      <c r="HZ39" s="288"/>
      <c r="IA39" s="288"/>
      <c r="IB39" s="325"/>
    </row>
    <row r="40" spans="1:236" s="3" customFormat="1" ht="13.5" customHeight="1">
      <c r="A40" s="132" t="s">
        <v>35</v>
      </c>
      <c r="B40" s="133"/>
      <c r="C40" s="133"/>
      <c r="D40" s="133"/>
      <c r="E40" s="134"/>
      <c r="F40" s="108" t="s">
        <v>84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10"/>
      <c r="AJ40" s="93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67">
        <f t="shared" si="4"/>
        <v>9.36</v>
      </c>
      <c r="AV40" s="68"/>
      <c r="AW40" s="68"/>
      <c r="AX40" s="68"/>
      <c r="AY40" s="68"/>
      <c r="AZ40" s="68"/>
      <c r="BA40" s="68"/>
      <c r="BB40" s="69"/>
      <c r="BC40" s="67">
        <f>SUM(DO40)</f>
        <v>8.755417000000001</v>
      </c>
      <c r="BD40" s="68"/>
      <c r="BE40" s="68"/>
      <c r="BF40" s="68"/>
      <c r="BG40" s="68"/>
      <c r="BH40" s="68"/>
      <c r="BI40" s="68"/>
      <c r="BJ40" s="69"/>
      <c r="BK40" s="118"/>
      <c r="BL40" s="112"/>
      <c r="BM40" s="112"/>
      <c r="BN40" s="112"/>
      <c r="BO40" s="112"/>
      <c r="BP40" s="112"/>
      <c r="BQ40" s="112"/>
      <c r="BR40" s="113"/>
      <c r="BS40" s="56"/>
      <c r="BT40" s="57"/>
      <c r="BU40" s="57"/>
      <c r="BV40" s="57"/>
      <c r="BW40" s="57"/>
      <c r="BX40" s="57"/>
      <c r="BY40" s="57"/>
      <c r="BZ40" s="58"/>
      <c r="CA40" s="118">
        <v>5</v>
      </c>
      <c r="CB40" s="112"/>
      <c r="CC40" s="112"/>
      <c r="CD40" s="112"/>
      <c r="CE40" s="112"/>
      <c r="CF40" s="112"/>
      <c r="CG40" s="112"/>
      <c r="CH40" s="113"/>
      <c r="CI40" s="56"/>
      <c r="CJ40" s="57"/>
      <c r="CK40" s="57"/>
      <c r="CL40" s="57"/>
      <c r="CM40" s="57"/>
      <c r="CN40" s="57"/>
      <c r="CO40" s="57"/>
      <c r="CP40" s="58"/>
      <c r="CQ40" s="118">
        <v>4.36</v>
      </c>
      <c r="CR40" s="112"/>
      <c r="CS40" s="112"/>
      <c r="CT40" s="112"/>
      <c r="CU40" s="112"/>
      <c r="CV40" s="112"/>
      <c r="CW40" s="112"/>
      <c r="CX40" s="113"/>
      <c r="CY40" s="56"/>
      <c r="CZ40" s="57"/>
      <c r="DA40" s="57"/>
      <c r="DB40" s="57"/>
      <c r="DC40" s="57"/>
      <c r="DD40" s="57"/>
      <c r="DE40" s="57"/>
      <c r="DF40" s="58"/>
      <c r="DG40" s="118"/>
      <c r="DH40" s="112"/>
      <c r="DI40" s="112"/>
      <c r="DJ40" s="112"/>
      <c r="DK40" s="112"/>
      <c r="DL40" s="112"/>
      <c r="DM40" s="112"/>
      <c r="DN40" s="113"/>
      <c r="DO40" s="56">
        <f>0.084281+8.671136</f>
        <v>8.755417000000001</v>
      </c>
      <c r="DP40" s="57"/>
      <c r="DQ40" s="57"/>
      <c r="DR40" s="57"/>
      <c r="DS40" s="57"/>
      <c r="DT40" s="57"/>
      <c r="DU40" s="57"/>
      <c r="DV40" s="58"/>
      <c r="DW40" s="96">
        <f>SUM(BC40)</f>
        <v>8.755417000000001</v>
      </c>
      <c r="DX40" s="97"/>
      <c r="DY40" s="97"/>
      <c r="DZ40" s="97"/>
      <c r="EA40" s="97"/>
      <c r="EB40" s="97"/>
      <c r="EC40" s="97"/>
      <c r="ED40" s="97"/>
      <c r="EE40" s="98"/>
      <c r="EF40" s="96">
        <v>8.755417000000001</v>
      </c>
      <c r="EG40" s="97"/>
      <c r="EH40" s="97"/>
      <c r="EI40" s="97"/>
      <c r="EJ40" s="97"/>
      <c r="EK40" s="97"/>
      <c r="EL40" s="97"/>
      <c r="EM40" s="97"/>
      <c r="EN40" s="98"/>
      <c r="EO40" s="90"/>
      <c r="EP40" s="91"/>
      <c r="EQ40" s="91"/>
      <c r="ER40" s="91"/>
      <c r="ES40" s="91"/>
      <c r="ET40" s="91"/>
      <c r="EU40" s="91"/>
      <c r="EV40" s="91"/>
      <c r="EW40" s="92"/>
      <c r="EX40" s="90"/>
      <c r="EY40" s="91"/>
      <c r="EZ40" s="91"/>
      <c r="FA40" s="91"/>
      <c r="FB40" s="91"/>
      <c r="FC40" s="91"/>
      <c r="FD40" s="91"/>
      <c r="FE40" s="91"/>
      <c r="FF40" s="92"/>
      <c r="FG40" s="90">
        <f t="shared" si="3"/>
        <v>0.6045829999999981</v>
      </c>
      <c r="FH40" s="91"/>
      <c r="FI40" s="91"/>
      <c r="FJ40" s="91"/>
      <c r="FK40" s="91"/>
      <c r="FL40" s="91"/>
      <c r="FM40" s="91"/>
      <c r="FN40" s="91"/>
      <c r="FO40" s="91"/>
      <c r="FP40" s="91"/>
      <c r="FQ40" s="92"/>
      <c r="FR40" s="93"/>
      <c r="FS40" s="94"/>
      <c r="FT40" s="94"/>
      <c r="FU40" s="94"/>
      <c r="FV40" s="94"/>
      <c r="FW40" s="94"/>
      <c r="FX40" s="94"/>
      <c r="FY40" s="94"/>
      <c r="FZ40" s="94"/>
      <c r="GA40" s="95"/>
      <c r="GB40" s="93"/>
      <c r="GC40" s="94"/>
      <c r="GD40" s="94"/>
      <c r="GE40" s="94"/>
      <c r="GF40" s="94"/>
      <c r="GG40" s="95"/>
      <c r="GH40" s="90">
        <v>0.6045829999999981</v>
      </c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2"/>
      <c r="GT40" s="90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324"/>
      <c r="HG40" s="288"/>
      <c r="HH40" s="288"/>
      <c r="HI40" s="288"/>
      <c r="HJ40" s="288"/>
      <c r="HK40" s="288"/>
      <c r="HL40" s="288"/>
      <c r="HM40" s="288"/>
      <c r="HN40" s="288"/>
      <c r="HO40" s="288"/>
      <c r="HP40" s="288"/>
      <c r="HQ40" s="288"/>
      <c r="HR40" s="288"/>
      <c r="HS40" s="288"/>
      <c r="HT40" s="288"/>
      <c r="HU40" s="288"/>
      <c r="HV40" s="288"/>
      <c r="HW40" s="288"/>
      <c r="HX40" s="288"/>
      <c r="HY40" s="288"/>
      <c r="HZ40" s="288"/>
      <c r="IA40" s="288"/>
      <c r="IB40" s="325"/>
    </row>
    <row r="41" spans="1:236" s="3" customFormat="1" ht="34.5" customHeight="1" thickBot="1">
      <c r="A41" s="132" t="s">
        <v>36</v>
      </c>
      <c r="B41" s="133"/>
      <c r="C41" s="133"/>
      <c r="D41" s="133"/>
      <c r="E41" s="134"/>
      <c r="F41" s="158" t="s">
        <v>123</v>
      </c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1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67">
        <f t="shared" si="4"/>
        <v>0</v>
      </c>
      <c r="AV41" s="68"/>
      <c r="AW41" s="68"/>
      <c r="AX41" s="68"/>
      <c r="AY41" s="68"/>
      <c r="AZ41" s="68"/>
      <c r="BA41" s="68"/>
      <c r="BB41" s="69"/>
      <c r="BC41" s="67">
        <f>BS41+CI41+CY41+DO41</f>
        <v>2.523854</v>
      </c>
      <c r="BD41" s="68"/>
      <c r="BE41" s="68"/>
      <c r="BF41" s="68"/>
      <c r="BG41" s="68"/>
      <c r="BH41" s="68"/>
      <c r="BI41" s="68"/>
      <c r="BJ41" s="69"/>
      <c r="BK41" s="137"/>
      <c r="BL41" s="137"/>
      <c r="BM41" s="137"/>
      <c r="BN41" s="137"/>
      <c r="BO41" s="137"/>
      <c r="BP41" s="137"/>
      <c r="BQ41" s="137"/>
      <c r="BR41" s="137"/>
      <c r="BS41" s="111">
        <f>0.176024+0.21883</f>
        <v>0.39485400000000004</v>
      </c>
      <c r="BT41" s="111"/>
      <c r="BU41" s="111"/>
      <c r="BV41" s="111"/>
      <c r="BW41" s="111"/>
      <c r="BX41" s="111"/>
      <c r="BY41" s="111"/>
      <c r="BZ41" s="111"/>
      <c r="CA41" s="137"/>
      <c r="CB41" s="137"/>
      <c r="CC41" s="137"/>
      <c r="CD41" s="137"/>
      <c r="CE41" s="137"/>
      <c r="CF41" s="137"/>
      <c r="CG41" s="137"/>
      <c r="CH41" s="137"/>
      <c r="CI41" s="111">
        <v>1.58</v>
      </c>
      <c r="CJ41" s="111"/>
      <c r="CK41" s="111"/>
      <c r="CL41" s="111"/>
      <c r="CM41" s="111"/>
      <c r="CN41" s="111"/>
      <c r="CO41" s="111"/>
      <c r="CP41" s="111"/>
      <c r="CQ41" s="137"/>
      <c r="CR41" s="137"/>
      <c r="CS41" s="137"/>
      <c r="CT41" s="137"/>
      <c r="CU41" s="137"/>
      <c r="CV41" s="137"/>
      <c r="CW41" s="137"/>
      <c r="CX41" s="137"/>
      <c r="CY41" s="111">
        <v>0.549</v>
      </c>
      <c r="CZ41" s="111"/>
      <c r="DA41" s="111"/>
      <c r="DB41" s="111"/>
      <c r="DC41" s="111"/>
      <c r="DD41" s="111"/>
      <c r="DE41" s="111"/>
      <c r="DF41" s="111"/>
      <c r="DG41" s="137"/>
      <c r="DH41" s="137"/>
      <c r="DI41" s="137"/>
      <c r="DJ41" s="137"/>
      <c r="DK41" s="137"/>
      <c r="DL41" s="137"/>
      <c r="DM41" s="137"/>
      <c r="DN41" s="137"/>
      <c r="DO41" s="111"/>
      <c r="DP41" s="111"/>
      <c r="DQ41" s="111"/>
      <c r="DR41" s="111"/>
      <c r="DS41" s="111"/>
      <c r="DT41" s="111"/>
      <c r="DU41" s="111"/>
      <c r="DV41" s="111"/>
      <c r="DW41" s="96">
        <f t="shared" si="5"/>
        <v>2.523854</v>
      </c>
      <c r="DX41" s="97"/>
      <c r="DY41" s="97"/>
      <c r="DZ41" s="97"/>
      <c r="EA41" s="97"/>
      <c r="EB41" s="97"/>
      <c r="EC41" s="97"/>
      <c r="ED41" s="97"/>
      <c r="EE41" s="98"/>
      <c r="EF41" s="96"/>
      <c r="EG41" s="97"/>
      <c r="EH41" s="97"/>
      <c r="EI41" s="97"/>
      <c r="EJ41" s="97"/>
      <c r="EK41" s="97"/>
      <c r="EL41" s="97"/>
      <c r="EM41" s="97"/>
      <c r="EN41" s="98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>
        <f t="shared" si="3"/>
        <v>-2.523854</v>
      </c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2">
        <v>-2.523854</v>
      </c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82"/>
      <c r="HF41" s="326"/>
      <c r="HG41" s="327"/>
      <c r="HH41" s="327"/>
      <c r="HI41" s="327"/>
      <c r="HJ41" s="327"/>
      <c r="HK41" s="327"/>
      <c r="HL41" s="327"/>
      <c r="HM41" s="327"/>
      <c r="HN41" s="327"/>
      <c r="HO41" s="327"/>
      <c r="HP41" s="327"/>
      <c r="HQ41" s="327"/>
      <c r="HR41" s="327"/>
      <c r="HS41" s="327"/>
      <c r="HT41" s="327"/>
      <c r="HU41" s="327"/>
      <c r="HV41" s="327"/>
      <c r="HW41" s="327"/>
      <c r="HX41" s="327"/>
      <c r="HY41" s="327"/>
      <c r="HZ41" s="327"/>
      <c r="IA41" s="327"/>
      <c r="IB41" s="328"/>
    </row>
    <row r="42" spans="1:236" s="3" customFormat="1" ht="13.5" customHeight="1" thickBot="1">
      <c r="A42" s="263"/>
      <c r="B42" s="263"/>
      <c r="C42" s="263"/>
      <c r="D42" s="263"/>
      <c r="E42" s="263"/>
      <c r="F42" s="264" t="s">
        <v>33</v>
      </c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55">
        <f>SUM(CA42,CQ42,DG42)</f>
        <v>32.08</v>
      </c>
      <c r="AV42" s="156"/>
      <c r="AW42" s="156"/>
      <c r="AX42" s="156"/>
      <c r="AY42" s="156"/>
      <c r="AZ42" s="156"/>
      <c r="BA42" s="156"/>
      <c r="BB42" s="156"/>
      <c r="BC42" s="155">
        <v>27.677</v>
      </c>
      <c r="BD42" s="155"/>
      <c r="BE42" s="155"/>
      <c r="BF42" s="155"/>
      <c r="BG42" s="155"/>
      <c r="BH42" s="155"/>
      <c r="BI42" s="155"/>
      <c r="BJ42" s="155"/>
      <c r="BK42" s="157">
        <f>SUM(BK43:BR57)</f>
        <v>0</v>
      </c>
      <c r="BL42" s="181"/>
      <c r="BM42" s="181"/>
      <c r="BN42" s="181"/>
      <c r="BO42" s="181"/>
      <c r="BP42" s="181"/>
      <c r="BQ42" s="181"/>
      <c r="BR42" s="181"/>
      <c r="BS42" s="155">
        <f>SUM(BS43:BZ59)</f>
        <v>0.668626</v>
      </c>
      <c r="BT42" s="155"/>
      <c r="BU42" s="155"/>
      <c r="BV42" s="155"/>
      <c r="BW42" s="155"/>
      <c r="BX42" s="155"/>
      <c r="BY42" s="155"/>
      <c r="BZ42" s="155"/>
      <c r="CA42" s="181">
        <f>SUM(CA43:CH59)</f>
        <v>14.95</v>
      </c>
      <c r="CB42" s="181"/>
      <c r="CC42" s="181"/>
      <c r="CD42" s="181"/>
      <c r="CE42" s="181"/>
      <c r="CF42" s="181"/>
      <c r="CG42" s="181"/>
      <c r="CH42" s="181"/>
      <c r="CI42" s="155">
        <f>SUM(CI43:CP59)</f>
        <v>5.683434</v>
      </c>
      <c r="CJ42" s="155"/>
      <c r="CK42" s="155"/>
      <c r="CL42" s="155"/>
      <c r="CM42" s="155"/>
      <c r="CN42" s="155"/>
      <c r="CO42" s="155"/>
      <c r="CP42" s="155"/>
      <c r="CQ42" s="157">
        <f>SUM(CQ43:CX59)</f>
        <v>17.130000000000003</v>
      </c>
      <c r="CR42" s="181"/>
      <c r="CS42" s="181"/>
      <c r="CT42" s="181"/>
      <c r="CU42" s="181"/>
      <c r="CV42" s="181"/>
      <c r="CW42" s="181"/>
      <c r="CX42" s="181"/>
      <c r="CY42" s="155">
        <f>SUM(CY43:DF59)</f>
        <v>20.689015</v>
      </c>
      <c r="CZ42" s="155"/>
      <c r="DA42" s="155"/>
      <c r="DB42" s="155"/>
      <c r="DC42" s="155"/>
      <c r="DD42" s="155"/>
      <c r="DE42" s="155"/>
      <c r="DF42" s="155"/>
      <c r="DG42" s="181">
        <f>SUM(DG43:DN59)</f>
        <v>0</v>
      </c>
      <c r="DH42" s="181"/>
      <c r="DI42" s="181"/>
      <c r="DJ42" s="181"/>
      <c r="DK42" s="181"/>
      <c r="DL42" s="181"/>
      <c r="DM42" s="181"/>
      <c r="DN42" s="181"/>
      <c r="DO42" s="155">
        <f>SUM(DO43:DV59)</f>
        <v>0.629</v>
      </c>
      <c r="DP42" s="155"/>
      <c r="DQ42" s="155"/>
      <c r="DR42" s="155"/>
      <c r="DS42" s="155"/>
      <c r="DT42" s="155"/>
      <c r="DU42" s="155"/>
      <c r="DV42" s="155"/>
      <c r="DW42" s="167">
        <v>27.68</v>
      </c>
      <c r="DX42" s="167"/>
      <c r="DY42" s="167"/>
      <c r="DZ42" s="167"/>
      <c r="EA42" s="167"/>
      <c r="EB42" s="167"/>
      <c r="EC42" s="167"/>
      <c r="ED42" s="167"/>
      <c r="EE42" s="167"/>
      <c r="EF42" s="167">
        <f>SUM(EF43:EN59)</f>
        <v>0.629</v>
      </c>
      <c r="EG42" s="167"/>
      <c r="EH42" s="167"/>
      <c r="EI42" s="167"/>
      <c r="EJ42" s="167"/>
      <c r="EK42" s="167"/>
      <c r="EL42" s="167"/>
      <c r="EM42" s="167"/>
      <c r="EN42" s="167"/>
      <c r="EO42" s="185">
        <f>SUM(EO43:EW59)</f>
        <v>0</v>
      </c>
      <c r="EP42" s="185"/>
      <c r="EQ42" s="185"/>
      <c r="ER42" s="185"/>
      <c r="ES42" s="185"/>
      <c r="ET42" s="185"/>
      <c r="EU42" s="185"/>
      <c r="EV42" s="185"/>
      <c r="EW42" s="185"/>
      <c r="EX42" s="185">
        <f>SUM(EX43:FF59)</f>
        <v>0</v>
      </c>
      <c r="EY42" s="185"/>
      <c r="EZ42" s="185"/>
      <c r="FA42" s="185"/>
      <c r="FB42" s="185"/>
      <c r="FC42" s="185"/>
      <c r="FD42" s="185"/>
      <c r="FE42" s="185"/>
      <c r="FF42" s="185"/>
      <c r="FG42" s="167">
        <f>SUM(FG43:FQ59)</f>
        <v>4.412324</v>
      </c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67">
        <f>SUM(GH43:GS59)</f>
        <v>4.412324</v>
      </c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74"/>
      <c r="HF42" s="266"/>
      <c r="HG42" s="266"/>
      <c r="HH42" s="266"/>
      <c r="HI42" s="266"/>
      <c r="HJ42" s="266"/>
      <c r="HK42" s="266"/>
      <c r="HL42" s="266"/>
      <c r="HM42" s="266"/>
      <c r="HN42" s="266"/>
      <c r="HO42" s="266"/>
      <c r="HP42" s="266"/>
      <c r="HQ42" s="266"/>
      <c r="HR42" s="266"/>
      <c r="HS42" s="266"/>
      <c r="HT42" s="266"/>
      <c r="HU42" s="266"/>
      <c r="HV42" s="266"/>
      <c r="HW42" s="266"/>
      <c r="HX42" s="266"/>
      <c r="HY42" s="266"/>
      <c r="HZ42" s="266"/>
      <c r="IA42" s="266"/>
      <c r="IB42" s="266"/>
    </row>
    <row r="43" spans="1:236" s="3" customFormat="1" ht="12.75" customHeight="1">
      <c r="A43" s="132" t="s">
        <v>19</v>
      </c>
      <c r="B43" s="133"/>
      <c r="C43" s="133"/>
      <c r="D43" s="133"/>
      <c r="E43" s="134"/>
      <c r="F43" s="260" t="s">
        <v>85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2"/>
      <c r="AJ43" s="102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282">
        <f>SUM(CA43,CQ43,DG43)</f>
        <v>1.93</v>
      </c>
      <c r="AV43" s="283"/>
      <c r="AW43" s="283"/>
      <c r="AX43" s="283"/>
      <c r="AY43" s="283"/>
      <c r="AZ43" s="283"/>
      <c r="BA43" s="283"/>
      <c r="BB43" s="284"/>
      <c r="BC43" s="282">
        <f aca="true" t="shared" si="6" ref="BC43:BC56">BS43+CI43+CY43+DO43</f>
        <v>1.257</v>
      </c>
      <c r="BD43" s="282"/>
      <c r="BE43" s="282"/>
      <c r="BF43" s="282"/>
      <c r="BG43" s="282"/>
      <c r="BH43" s="282"/>
      <c r="BI43" s="282"/>
      <c r="BJ43" s="282"/>
      <c r="BK43" s="127"/>
      <c r="BL43" s="127"/>
      <c r="BM43" s="127"/>
      <c r="BN43" s="127"/>
      <c r="BO43" s="127"/>
      <c r="BP43" s="127"/>
      <c r="BQ43" s="127"/>
      <c r="BR43" s="128"/>
      <c r="BS43" s="284"/>
      <c r="BT43" s="285"/>
      <c r="BU43" s="285"/>
      <c r="BV43" s="285"/>
      <c r="BW43" s="285"/>
      <c r="BX43" s="285"/>
      <c r="BY43" s="285"/>
      <c r="BZ43" s="286"/>
      <c r="CA43" s="279">
        <v>1.93</v>
      </c>
      <c r="CB43" s="280"/>
      <c r="CC43" s="280"/>
      <c r="CD43" s="280"/>
      <c r="CE43" s="280"/>
      <c r="CF43" s="280"/>
      <c r="CG43" s="280"/>
      <c r="CH43" s="281"/>
      <c r="CI43" s="67">
        <v>1.257</v>
      </c>
      <c r="CJ43" s="68"/>
      <c r="CK43" s="68"/>
      <c r="CL43" s="68"/>
      <c r="CM43" s="68"/>
      <c r="CN43" s="68"/>
      <c r="CO43" s="68"/>
      <c r="CP43" s="69"/>
      <c r="CQ43" s="126"/>
      <c r="CR43" s="127"/>
      <c r="CS43" s="127"/>
      <c r="CT43" s="127"/>
      <c r="CU43" s="127"/>
      <c r="CV43" s="127"/>
      <c r="CW43" s="127"/>
      <c r="CX43" s="128"/>
      <c r="CY43" s="284"/>
      <c r="CZ43" s="285"/>
      <c r="DA43" s="285"/>
      <c r="DB43" s="285"/>
      <c r="DC43" s="285"/>
      <c r="DD43" s="285"/>
      <c r="DE43" s="285"/>
      <c r="DF43" s="286"/>
      <c r="DG43" s="279"/>
      <c r="DH43" s="280"/>
      <c r="DI43" s="280"/>
      <c r="DJ43" s="280"/>
      <c r="DK43" s="280"/>
      <c r="DL43" s="280"/>
      <c r="DM43" s="280"/>
      <c r="DN43" s="281"/>
      <c r="DO43" s="284"/>
      <c r="DP43" s="285"/>
      <c r="DQ43" s="285"/>
      <c r="DR43" s="285"/>
      <c r="DS43" s="285"/>
      <c r="DT43" s="285"/>
      <c r="DU43" s="285"/>
      <c r="DV43" s="286"/>
      <c r="DW43" s="96">
        <f>BC43</f>
        <v>1.257</v>
      </c>
      <c r="DX43" s="103"/>
      <c r="DY43" s="103"/>
      <c r="DZ43" s="103"/>
      <c r="EA43" s="103"/>
      <c r="EB43" s="103"/>
      <c r="EC43" s="103"/>
      <c r="ED43" s="103"/>
      <c r="EE43" s="104"/>
      <c r="EF43" s="102"/>
      <c r="EG43" s="103"/>
      <c r="EH43" s="103"/>
      <c r="EI43" s="103"/>
      <c r="EJ43" s="103"/>
      <c r="EK43" s="103"/>
      <c r="EL43" s="103"/>
      <c r="EM43" s="103"/>
      <c r="EN43" s="104"/>
      <c r="EO43" s="102"/>
      <c r="EP43" s="103"/>
      <c r="EQ43" s="103"/>
      <c r="ER43" s="103"/>
      <c r="ES43" s="103"/>
      <c r="ET43" s="103"/>
      <c r="EU43" s="103"/>
      <c r="EV43" s="103"/>
      <c r="EW43" s="104"/>
      <c r="EX43" s="102"/>
      <c r="EY43" s="103"/>
      <c r="EZ43" s="103"/>
      <c r="FA43" s="103"/>
      <c r="FB43" s="103"/>
      <c r="FC43" s="103"/>
      <c r="FD43" s="103"/>
      <c r="FE43" s="103"/>
      <c r="FF43" s="104"/>
      <c r="FG43" s="96">
        <f>SUM(AU43-BC43)</f>
        <v>0.673</v>
      </c>
      <c r="FH43" s="97"/>
      <c r="FI43" s="97"/>
      <c r="FJ43" s="97"/>
      <c r="FK43" s="97"/>
      <c r="FL43" s="97"/>
      <c r="FM43" s="97"/>
      <c r="FN43" s="97"/>
      <c r="FO43" s="97"/>
      <c r="FP43" s="97"/>
      <c r="FQ43" s="98"/>
      <c r="FR43" s="102"/>
      <c r="FS43" s="103"/>
      <c r="FT43" s="103"/>
      <c r="FU43" s="103"/>
      <c r="FV43" s="103"/>
      <c r="FW43" s="103"/>
      <c r="FX43" s="103"/>
      <c r="FY43" s="103"/>
      <c r="FZ43" s="103"/>
      <c r="GA43" s="104"/>
      <c r="GB43" s="102"/>
      <c r="GC43" s="103"/>
      <c r="GD43" s="103"/>
      <c r="GE43" s="103"/>
      <c r="GF43" s="103"/>
      <c r="GG43" s="104"/>
      <c r="GH43" s="96">
        <v>0.673</v>
      </c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8"/>
      <c r="GT43" s="102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321" t="s">
        <v>131</v>
      </c>
      <c r="HG43" s="322"/>
      <c r="HH43" s="322"/>
      <c r="HI43" s="322"/>
      <c r="HJ43" s="322"/>
      <c r="HK43" s="322"/>
      <c r="HL43" s="322"/>
      <c r="HM43" s="322"/>
      <c r="HN43" s="322"/>
      <c r="HO43" s="322"/>
      <c r="HP43" s="322"/>
      <c r="HQ43" s="322"/>
      <c r="HR43" s="322"/>
      <c r="HS43" s="322"/>
      <c r="HT43" s="322"/>
      <c r="HU43" s="322"/>
      <c r="HV43" s="322"/>
      <c r="HW43" s="322"/>
      <c r="HX43" s="322"/>
      <c r="HY43" s="322"/>
      <c r="HZ43" s="322"/>
      <c r="IA43" s="322"/>
      <c r="IB43" s="323"/>
    </row>
    <row r="44" spans="1:236" s="3" customFormat="1" ht="12.75" customHeight="1">
      <c r="A44" s="276" t="s">
        <v>20</v>
      </c>
      <c r="B44" s="277"/>
      <c r="C44" s="277"/>
      <c r="D44" s="277"/>
      <c r="E44" s="278"/>
      <c r="F44" s="129" t="s">
        <v>86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1"/>
      <c r="AJ44" s="93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125">
        <f aca="true" t="shared" si="7" ref="AU44:AU59">SUM(CA44,CQ44,DG44)</f>
        <v>0.68</v>
      </c>
      <c r="AV44" s="125"/>
      <c r="AW44" s="125"/>
      <c r="AX44" s="125"/>
      <c r="AY44" s="125"/>
      <c r="AZ44" s="125"/>
      <c r="BA44" s="125"/>
      <c r="BB44" s="64"/>
      <c r="BC44" s="117">
        <f t="shared" si="6"/>
        <v>0.617</v>
      </c>
      <c r="BD44" s="117"/>
      <c r="BE44" s="117"/>
      <c r="BF44" s="117"/>
      <c r="BG44" s="117"/>
      <c r="BH44" s="117"/>
      <c r="BI44" s="117"/>
      <c r="BJ44" s="117"/>
      <c r="BK44" s="112"/>
      <c r="BL44" s="112"/>
      <c r="BM44" s="112"/>
      <c r="BN44" s="112"/>
      <c r="BO44" s="112"/>
      <c r="BP44" s="112"/>
      <c r="BQ44" s="112"/>
      <c r="BR44" s="113"/>
      <c r="BS44" s="64"/>
      <c r="BT44" s="65"/>
      <c r="BU44" s="65"/>
      <c r="BV44" s="65"/>
      <c r="BW44" s="65"/>
      <c r="BX44" s="65"/>
      <c r="BY44" s="65"/>
      <c r="BZ44" s="66"/>
      <c r="CA44" s="118">
        <v>0.68</v>
      </c>
      <c r="CB44" s="112"/>
      <c r="CC44" s="112"/>
      <c r="CD44" s="112"/>
      <c r="CE44" s="112"/>
      <c r="CF44" s="112"/>
      <c r="CG44" s="112"/>
      <c r="CH44" s="113"/>
      <c r="CI44" s="56">
        <v>0.617</v>
      </c>
      <c r="CJ44" s="57"/>
      <c r="CK44" s="57"/>
      <c r="CL44" s="57"/>
      <c r="CM44" s="57"/>
      <c r="CN44" s="57"/>
      <c r="CO44" s="57"/>
      <c r="CP44" s="58"/>
      <c r="CQ44" s="105"/>
      <c r="CR44" s="106"/>
      <c r="CS44" s="106"/>
      <c r="CT44" s="106"/>
      <c r="CU44" s="106"/>
      <c r="CV44" s="106"/>
      <c r="CW44" s="106"/>
      <c r="CX44" s="107"/>
      <c r="CY44" s="64"/>
      <c r="CZ44" s="65"/>
      <c r="DA44" s="65"/>
      <c r="DB44" s="65"/>
      <c r="DC44" s="65"/>
      <c r="DD44" s="65"/>
      <c r="DE44" s="65"/>
      <c r="DF44" s="66"/>
      <c r="DG44" s="105"/>
      <c r="DH44" s="106"/>
      <c r="DI44" s="106"/>
      <c r="DJ44" s="106"/>
      <c r="DK44" s="106"/>
      <c r="DL44" s="106"/>
      <c r="DM44" s="106"/>
      <c r="DN44" s="107"/>
      <c r="DO44" s="64"/>
      <c r="DP44" s="65"/>
      <c r="DQ44" s="65"/>
      <c r="DR44" s="65"/>
      <c r="DS44" s="65"/>
      <c r="DT44" s="65"/>
      <c r="DU44" s="65"/>
      <c r="DV44" s="66"/>
      <c r="DW44" s="96">
        <f aca="true" t="shared" si="8" ref="DW44:DW59">BC44</f>
        <v>0.617</v>
      </c>
      <c r="DX44" s="103"/>
      <c r="DY44" s="103"/>
      <c r="DZ44" s="103"/>
      <c r="EA44" s="103"/>
      <c r="EB44" s="103"/>
      <c r="EC44" s="103"/>
      <c r="ED44" s="103"/>
      <c r="EE44" s="104"/>
      <c r="EF44" s="102"/>
      <c r="EG44" s="103"/>
      <c r="EH44" s="103"/>
      <c r="EI44" s="103"/>
      <c r="EJ44" s="103"/>
      <c r="EK44" s="103"/>
      <c r="EL44" s="103"/>
      <c r="EM44" s="103"/>
      <c r="EN44" s="104"/>
      <c r="EO44" s="93"/>
      <c r="EP44" s="94"/>
      <c r="EQ44" s="94"/>
      <c r="ER44" s="94"/>
      <c r="ES44" s="94"/>
      <c r="ET44" s="94"/>
      <c r="EU44" s="94"/>
      <c r="EV44" s="94"/>
      <c r="EW44" s="95"/>
      <c r="EX44" s="93"/>
      <c r="EY44" s="94"/>
      <c r="EZ44" s="94"/>
      <c r="FA44" s="94"/>
      <c r="FB44" s="94"/>
      <c r="FC44" s="94"/>
      <c r="FD44" s="94"/>
      <c r="FE44" s="94"/>
      <c r="FF44" s="95"/>
      <c r="FG44" s="90">
        <f aca="true" t="shared" si="9" ref="FG44:FG59">SUM(AU44-BC44)</f>
        <v>0.06300000000000006</v>
      </c>
      <c r="FH44" s="91"/>
      <c r="FI44" s="91"/>
      <c r="FJ44" s="91"/>
      <c r="FK44" s="91"/>
      <c r="FL44" s="91"/>
      <c r="FM44" s="91"/>
      <c r="FN44" s="91"/>
      <c r="FO44" s="91"/>
      <c r="FP44" s="91"/>
      <c r="FQ44" s="92"/>
      <c r="FR44" s="93"/>
      <c r="FS44" s="94"/>
      <c r="FT44" s="94"/>
      <c r="FU44" s="94"/>
      <c r="FV44" s="94"/>
      <c r="FW44" s="94"/>
      <c r="FX44" s="94"/>
      <c r="FY44" s="94"/>
      <c r="FZ44" s="94"/>
      <c r="GA44" s="95"/>
      <c r="GB44" s="93"/>
      <c r="GC44" s="94"/>
      <c r="GD44" s="94"/>
      <c r="GE44" s="94"/>
      <c r="GF44" s="94"/>
      <c r="GG44" s="95"/>
      <c r="GH44" s="90">
        <v>0.06300000000000006</v>
      </c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2"/>
      <c r="GT44" s="93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324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  <c r="HR44" s="288"/>
      <c r="HS44" s="288"/>
      <c r="HT44" s="288"/>
      <c r="HU44" s="288"/>
      <c r="HV44" s="288"/>
      <c r="HW44" s="288"/>
      <c r="HX44" s="288"/>
      <c r="HY44" s="288"/>
      <c r="HZ44" s="288"/>
      <c r="IA44" s="288"/>
      <c r="IB44" s="325"/>
    </row>
    <row r="45" spans="1:236" s="3" customFormat="1" ht="12.75" customHeight="1">
      <c r="A45" s="276" t="s">
        <v>30</v>
      </c>
      <c r="B45" s="277"/>
      <c r="C45" s="277"/>
      <c r="D45" s="277"/>
      <c r="E45" s="278"/>
      <c r="F45" s="108" t="s">
        <v>87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93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125">
        <f t="shared" si="7"/>
        <v>2.9</v>
      </c>
      <c r="AV45" s="125"/>
      <c r="AW45" s="125"/>
      <c r="AX45" s="125"/>
      <c r="AY45" s="125"/>
      <c r="AZ45" s="125"/>
      <c r="BA45" s="125"/>
      <c r="BB45" s="64"/>
      <c r="BC45" s="117">
        <f t="shared" si="6"/>
        <v>1.935</v>
      </c>
      <c r="BD45" s="117"/>
      <c r="BE45" s="117"/>
      <c r="BF45" s="117"/>
      <c r="BG45" s="117"/>
      <c r="BH45" s="117"/>
      <c r="BI45" s="117"/>
      <c r="BJ45" s="117"/>
      <c r="BK45" s="112"/>
      <c r="BL45" s="112"/>
      <c r="BM45" s="112"/>
      <c r="BN45" s="112"/>
      <c r="BO45" s="112"/>
      <c r="BP45" s="112"/>
      <c r="BQ45" s="112"/>
      <c r="BR45" s="113"/>
      <c r="BS45" s="64"/>
      <c r="BT45" s="65"/>
      <c r="BU45" s="65"/>
      <c r="BV45" s="65"/>
      <c r="BW45" s="65"/>
      <c r="BX45" s="65"/>
      <c r="BY45" s="65"/>
      <c r="BZ45" s="66"/>
      <c r="CA45" s="105">
        <v>2.9</v>
      </c>
      <c r="CB45" s="106"/>
      <c r="CC45" s="106"/>
      <c r="CD45" s="106"/>
      <c r="CE45" s="106"/>
      <c r="CF45" s="106"/>
      <c r="CG45" s="106"/>
      <c r="CH45" s="107"/>
      <c r="CI45" s="56">
        <v>1.935</v>
      </c>
      <c r="CJ45" s="57"/>
      <c r="CK45" s="57"/>
      <c r="CL45" s="57"/>
      <c r="CM45" s="57"/>
      <c r="CN45" s="57"/>
      <c r="CO45" s="57"/>
      <c r="CP45" s="58"/>
      <c r="CQ45" s="118"/>
      <c r="CR45" s="112"/>
      <c r="CS45" s="112"/>
      <c r="CT45" s="112"/>
      <c r="CU45" s="112"/>
      <c r="CV45" s="112"/>
      <c r="CW45" s="112"/>
      <c r="CX45" s="113"/>
      <c r="CY45" s="64"/>
      <c r="CZ45" s="65"/>
      <c r="DA45" s="65"/>
      <c r="DB45" s="65"/>
      <c r="DC45" s="65"/>
      <c r="DD45" s="65"/>
      <c r="DE45" s="65"/>
      <c r="DF45" s="66"/>
      <c r="DG45" s="105"/>
      <c r="DH45" s="106"/>
      <c r="DI45" s="106"/>
      <c r="DJ45" s="106"/>
      <c r="DK45" s="106"/>
      <c r="DL45" s="106"/>
      <c r="DM45" s="106"/>
      <c r="DN45" s="107"/>
      <c r="DO45" s="64"/>
      <c r="DP45" s="65"/>
      <c r="DQ45" s="65"/>
      <c r="DR45" s="65"/>
      <c r="DS45" s="65"/>
      <c r="DT45" s="65"/>
      <c r="DU45" s="65"/>
      <c r="DV45" s="66"/>
      <c r="DW45" s="96">
        <f t="shared" si="8"/>
        <v>1.935</v>
      </c>
      <c r="DX45" s="103"/>
      <c r="DY45" s="103"/>
      <c r="DZ45" s="103"/>
      <c r="EA45" s="103"/>
      <c r="EB45" s="103"/>
      <c r="EC45" s="103"/>
      <c r="ED45" s="103"/>
      <c r="EE45" s="104"/>
      <c r="EF45" s="102"/>
      <c r="EG45" s="103"/>
      <c r="EH45" s="103"/>
      <c r="EI45" s="103"/>
      <c r="EJ45" s="103"/>
      <c r="EK45" s="103"/>
      <c r="EL45" s="103"/>
      <c r="EM45" s="103"/>
      <c r="EN45" s="104"/>
      <c r="EO45" s="93"/>
      <c r="EP45" s="94"/>
      <c r="EQ45" s="94"/>
      <c r="ER45" s="94"/>
      <c r="ES45" s="94"/>
      <c r="ET45" s="94"/>
      <c r="EU45" s="94"/>
      <c r="EV45" s="94"/>
      <c r="EW45" s="95"/>
      <c r="EX45" s="93"/>
      <c r="EY45" s="94"/>
      <c r="EZ45" s="94"/>
      <c r="FA45" s="94"/>
      <c r="FB45" s="94"/>
      <c r="FC45" s="94"/>
      <c r="FD45" s="94"/>
      <c r="FE45" s="94"/>
      <c r="FF45" s="95"/>
      <c r="FG45" s="90">
        <f t="shared" si="9"/>
        <v>0.9649999999999999</v>
      </c>
      <c r="FH45" s="91"/>
      <c r="FI45" s="91"/>
      <c r="FJ45" s="91"/>
      <c r="FK45" s="91"/>
      <c r="FL45" s="91"/>
      <c r="FM45" s="91"/>
      <c r="FN45" s="91"/>
      <c r="FO45" s="91"/>
      <c r="FP45" s="91"/>
      <c r="FQ45" s="92"/>
      <c r="FR45" s="93"/>
      <c r="FS45" s="94"/>
      <c r="FT45" s="94"/>
      <c r="FU45" s="94"/>
      <c r="FV45" s="94"/>
      <c r="FW45" s="94"/>
      <c r="FX45" s="94"/>
      <c r="FY45" s="94"/>
      <c r="FZ45" s="94"/>
      <c r="GA45" s="95"/>
      <c r="GB45" s="93"/>
      <c r="GC45" s="94"/>
      <c r="GD45" s="94"/>
      <c r="GE45" s="94"/>
      <c r="GF45" s="94"/>
      <c r="GG45" s="95"/>
      <c r="GH45" s="90">
        <v>0.9649999999999999</v>
      </c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2"/>
      <c r="GT45" s="93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324"/>
      <c r="HG45" s="288"/>
      <c r="HH45" s="288"/>
      <c r="HI45" s="288"/>
      <c r="HJ45" s="288"/>
      <c r="HK45" s="288"/>
      <c r="HL45" s="288"/>
      <c r="HM45" s="288"/>
      <c r="HN45" s="288"/>
      <c r="HO45" s="288"/>
      <c r="HP45" s="288"/>
      <c r="HQ45" s="288"/>
      <c r="HR45" s="288"/>
      <c r="HS45" s="288"/>
      <c r="HT45" s="288"/>
      <c r="HU45" s="288"/>
      <c r="HV45" s="288"/>
      <c r="HW45" s="288"/>
      <c r="HX45" s="288"/>
      <c r="HY45" s="288"/>
      <c r="HZ45" s="288"/>
      <c r="IA45" s="288"/>
      <c r="IB45" s="325"/>
    </row>
    <row r="46" spans="1:236" ht="12.75" customHeight="1">
      <c r="A46" s="276" t="s">
        <v>31</v>
      </c>
      <c r="B46" s="277"/>
      <c r="C46" s="277"/>
      <c r="D46" s="277"/>
      <c r="E46" s="278"/>
      <c r="F46" s="108" t="s">
        <v>88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0"/>
      <c r="AJ46" s="93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125">
        <f t="shared" si="7"/>
        <v>4.13</v>
      </c>
      <c r="AV46" s="125"/>
      <c r="AW46" s="125"/>
      <c r="AX46" s="125"/>
      <c r="AY46" s="125"/>
      <c r="AZ46" s="125"/>
      <c r="BA46" s="125"/>
      <c r="BB46" s="64"/>
      <c r="BC46" s="117">
        <f t="shared" si="6"/>
        <v>3.18</v>
      </c>
      <c r="BD46" s="117"/>
      <c r="BE46" s="117"/>
      <c r="BF46" s="117"/>
      <c r="BG46" s="117"/>
      <c r="BH46" s="117"/>
      <c r="BI46" s="117"/>
      <c r="BJ46" s="117"/>
      <c r="BK46" s="112"/>
      <c r="BL46" s="112"/>
      <c r="BM46" s="112"/>
      <c r="BN46" s="112"/>
      <c r="BO46" s="112"/>
      <c r="BP46" s="112"/>
      <c r="BQ46" s="112"/>
      <c r="BR46" s="113"/>
      <c r="BS46" s="64"/>
      <c r="BT46" s="65"/>
      <c r="BU46" s="65"/>
      <c r="BV46" s="65"/>
      <c r="BW46" s="65"/>
      <c r="BX46" s="65"/>
      <c r="BY46" s="65"/>
      <c r="BZ46" s="66"/>
      <c r="CA46" s="118">
        <v>2</v>
      </c>
      <c r="CB46" s="112"/>
      <c r="CC46" s="112"/>
      <c r="CD46" s="112"/>
      <c r="CE46" s="112"/>
      <c r="CF46" s="112"/>
      <c r="CG46" s="112"/>
      <c r="CH46" s="113"/>
      <c r="CI46" s="114"/>
      <c r="CJ46" s="115"/>
      <c r="CK46" s="115"/>
      <c r="CL46" s="115"/>
      <c r="CM46" s="115"/>
      <c r="CN46" s="115"/>
      <c r="CO46" s="115"/>
      <c r="CP46" s="116"/>
      <c r="CQ46" s="105">
        <v>2.13</v>
      </c>
      <c r="CR46" s="106"/>
      <c r="CS46" s="106"/>
      <c r="CT46" s="106"/>
      <c r="CU46" s="106"/>
      <c r="CV46" s="106"/>
      <c r="CW46" s="106"/>
      <c r="CX46" s="107"/>
      <c r="CY46" s="64">
        <v>3.18</v>
      </c>
      <c r="CZ46" s="65"/>
      <c r="DA46" s="65"/>
      <c r="DB46" s="65"/>
      <c r="DC46" s="65"/>
      <c r="DD46" s="65"/>
      <c r="DE46" s="65"/>
      <c r="DF46" s="66"/>
      <c r="DG46" s="105"/>
      <c r="DH46" s="106"/>
      <c r="DI46" s="106"/>
      <c r="DJ46" s="106"/>
      <c r="DK46" s="106"/>
      <c r="DL46" s="106"/>
      <c r="DM46" s="106"/>
      <c r="DN46" s="107"/>
      <c r="DO46" s="64"/>
      <c r="DP46" s="65"/>
      <c r="DQ46" s="65"/>
      <c r="DR46" s="65"/>
      <c r="DS46" s="65"/>
      <c r="DT46" s="65"/>
      <c r="DU46" s="65"/>
      <c r="DV46" s="66"/>
      <c r="DW46" s="96">
        <f t="shared" si="8"/>
        <v>3.18</v>
      </c>
      <c r="DX46" s="103"/>
      <c r="DY46" s="103"/>
      <c r="DZ46" s="103"/>
      <c r="EA46" s="103"/>
      <c r="EB46" s="103"/>
      <c r="EC46" s="103"/>
      <c r="ED46" s="103"/>
      <c r="EE46" s="104"/>
      <c r="EF46" s="102"/>
      <c r="EG46" s="103"/>
      <c r="EH46" s="103"/>
      <c r="EI46" s="103"/>
      <c r="EJ46" s="103"/>
      <c r="EK46" s="103"/>
      <c r="EL46" s="103"/>
      <c r="EM46" s="103"/>
      <c r="EN46" s="104"/>
      <c r="EO46" s="93"/>
      <c r="EP46" s="94"/>
      <c r="EQ46" s="94"/>
      <c r="ER46" s="94"/>
      <c r="ES46" s="94"/>
      <c r="ET46" s="94"/>
      <c r="EU46" s="94"/>
      <c r="EV46" s="94"/>
      <c r="EW46" s="95"/>
      <c r="EX46" s="93"/>
      <c r="EY46" s="94"/>
      <c r="EZ46" s="94"/>
      <c r="FA46" s="94"/>
      <c r="FB46" s="94"/>
      <c r="FC46" s="94"/>
      <c r="FD46" s="94"/>
      <c r="FE46" s="94"/>
      <c r="FF46" s="95"/>
      <c r="FG46" s="90">
        <f t="shared" si="9"/>
        <v>0.9499999999999997</v>
      </c>
      <c r="FH46" s="91"/>
      <c r="FI46" s="91"/>
      <c r="FJ46" s="91"/>
      <c r="FK46" s="91"/>
      <c r="FL46" s="91"/>
      <c r="FM46" s="91"/>
      <c r="FN46" s="91"/>
      <c r="FO46" s="91"/>
      <c r="FP46" s="91"/>
      <c r="FQ46" s="92"/>
      <c r="FR46" s="93"/>
      <c r="FS46" s="94"/>
      <c r="FT46" s="94"/>
      <c r="FU46" s="94"/>
      <c r="FV46" s="94"/>
      <c r="FW46" s="94"/>
      <c r="FX46" s="94"/>
      <c r="FY46" s="94"/>
      <c r="FZ46" s="94"/>
      <c r="GA46" s="95"/>
      <c r="GB46" s="93"/>
      <c r="GC46" s="94"/>
      <c r="GD46" s="94"/>
      <c r="GE46" s="94"/>
      <c r="GF46" s="94"/>
      <c r="GG46" s="95"/>
      <c r="GH46" s="90">
        <v>0.9499999999999997</v>
      </c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2"/>
      <c r="GT46" s="93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324"/>
      <c r="HG46" s="288"/>
      <c r="HH46" s="288"/>
      <c r="HI46" s="288"/>
      <c r="HJ46" s="288"/>
      <c r="HK46" s="288"/>
      <c r="HL46" s="288"/>
      <c r="HM46" s="288"/>
      <c r="HN46" s="288"/>
      <c r="HO46" s="288"/>
      <c r="HP46" s="288"/>
      <c r="HQ46" s="288"/>
      <c r="HR46" s="288"/>
      <c r="HS46" s="288"/>
      <c r="HT46" s="288"/>
      <c r="HU46" s="288"/>
      <c r="HV46" s="288"/>
      <c r="HW46" s="288"/>
      <c r="HX46" s="288"/>
      <c r="HY46" s="288"/>
      <c r="HZ46" s="288"/>
      <c r="IA46" s="288"/>
      <c r="IB46" s="325"/>
    </row>
    <row r="47" spans="1:236" s="3" customFormat="1" ht="12.75" customHeight="1">
      <c r="A47" s="276" t="s">
        <v>32</v>
      </c>
      <c r="B47" s="277"/>
      <c r="C47" s="277"/>
      <c r="D47" s="277"/>
      <c r="E47" s="278"/>
      <c r="F47" s="129" t="s">
        <v>89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1"/>
      <c r="AJ47" s="93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125">
        <f t="shared" si="7"/>
        <v>3.3200000000000003</v>
      </c>
      <c r="AV47" s="125"/>
      <c r="AW47" s="125"/>
      <c r="AX47" s="125"/>
      <c r="AY47" s="125"/>
      <c r="AZ47" s="125"/>
      <c r="BA47" s="125"/>
      <c r="BB47" s="64"/>
      <c r="BC47" s="117">
        <f>BS47+CI47+CY47+DO47</f>
        <v>3.1300000000000003</v>
      </c>
      <c r="BD47" s="117"/>
      <c r="BE47" s="117"/>
      <c r="BF47" s="117"/>
      <c r="BG47" s="117"/>
      <c r="BH47" s="117"/>
      <c r="BI47" s="117"/>
      <c r="BJ47" s="117"/>
      <c r="BK47" s="112"/>
      <c r="BL47" s="112"/>
      <c r="BM47" s="112"/>
      <c r="BN47" s="112"/>
      <c r="BO47" s="112"/>
      <c r="BP47" s="112"/>
      <c r="BQ47" s="112"/>
      <c r="BR47" s="113"/>
      <c r="BS47" s="64">
        <v>0.18</v>
      </c>
      <c r="BT47" s="65"/>
      <c r="BU47" s="65"/>
      <c r="BV47" s="65"/>
      <c r="BW47" s="65"/>
      <c r="BX47" s="65"/>
      <c r="BY47" s="65"/>
      <c r="BZ47" s="66"/>
      <c r="CA47" s="118">
        <v>2</v>
      </c>
      <c r="CB47" s="112"/>
      <c r="CC47" s="112"/>
      <c r="CD47" s="112"/>
      <c r="CE47" s="112"/>
      <c r="CF47" s="112"/>
      <c r="CG47" s="112"/>
      <c r="CH47" s="113"/>
      <c r="CI47" s="64"/>
      <c r="CJ47" s="65"/>
      <c r="CK47" s="65"/>
      <c r="CL47" s="65"/>
      <c r="CM47" s="65"/>
      <c r="CN47" s="65"/>
      <c r="CO47" s="65"/>
      <c r="CP47" s="66"/>
      <c r="CQ47" s="105">
        <v>1.32</v>
      </c>
      <c r="CR47" s="106"/>
      <c r="CS47" s="106"/>
      <c r="CT47" s="106"/>
      <c r="CU47" s="106"/>
      <c r="CV47" s="106"/>
      <c r="CW47" s="106"/>
      <c r="CX47" s="107"/>
      <c r="CY47" s="64">
        <v>2.95</v>
      </c>
      <c r="CZ47" s="65"/>
      <c r="DA47" s="65"/>
      <c r="DB47" s="65"/>
      <c r="DC47" s="65"/>
      <c r="DD47" s="65"/>
      <c r="DE47" s="65"/>
      <c r="DF47" s="66"/>
      <c r="DG47" s="105"/>
      <c r="DH47" s="106"/>
      <c r="DI47" s="106"/>
      <c r="DJ47" s="106"/>
      <c r="DK47" s="106"/>
      <c r="DL47" s="106"/>
      <c r="DM47" s="106"/>
      <c r="DN47" s="107"/>
      <c r="DO47" s="64"/>
      <c r="DP47" s="65"/>
      <c r="DQ47" s="65"/>
      <c r="DR47" s="65"/>
      <c r="DS47" s="65"/>
      <c r="DT47" s="65"/>
      <c r="DU47" s="65"/>
      <c r="DV47" s="66"/>
      <c r="DW47" s="96">
        <f t="shared" si="8"/>
        <v>3.1300000000000003</v>
      </c>
      <c r="DX47" s="103"/>
      <c r="DY47" s="103"/>
      <c r="DZ47" s="103"/>
      <c r="EA47" s="103"/>
      <c r="EB47" s="103"/>
      <c r="EC47" s="103"/>
      <c r="ED47" s="103"/>
      <c r="EE47" s="104"/>
      <c r="EF47" s="102"/>
      <c r="EG47" s="103"/>
      <c r="EH47" s="103"/>
      <c r="EI47" s="103"/>
      <c r="EJ47" s="103"/>
      <c r="EK47" s="103"/>
      <c r="EL47" s="103"/>
      <c r="EM47" s="103"/>
      <c r="EN47" s="104"/>
      <c r="EO47" s="93"/>
      <c r="EP47" s="94"/>
      <c r="EQ47" s="94"/>
      <c r="ER47" s="94"/>
      <c r="ES47" s="94"/>
      <c r="ET47" s="94"/>
      <c r="EU47" s="94"/>
      <c r="EV47" s="94"/>
      <c r="EW47" s="95"/>
      <c r="EX47" s="93"/>
      <c r="EY47" s="94"/>
      <c r="EZ47" s="94"/>
      <c r="FA47" s="94"/>
      <c r="FB47" s="94"/>
      <c r="FC47" s="94"/>
      <c r="FD47" s="94"/>
      <c r="FE47" s="94"/>
      <c r="FF47" s="95"/>
      <c r="FG47" s="90">
        <f t="shared" si="9"/>
        <v>0.18999999999999995</v>
      </c>
      <c r="FH47" s="91"/>
      <c r="FI47" s="91"/>
      <c r="FJ47" s="91"/>
      <c r="FK47" s="91"/>
      <c r="FL47" s="91"/>
      <c r="FM47" s="91"/>
      <c r="FN47" s="91"/>
      <c r="FO47" s="91"/>
      <c r="FP47" s="91"/>
      <c r="FQ47" s="92"/>
      <c r="FR47" s="93"/>
      <c r="FS47" s="94"/>
      <c r="FT47" s="94"/>
      <c r="FU47" s="94"/>
      <c r="FV47" s="94"/>
      <c r="FW47" s="94"/>
      <c r="FX47" s="94"/>
      <c r="FY47" s="94"/>
      <c r="FZ47" s="94"/>
      <c r="GA47" s="95"/>
      <c r="GB47" s="93"/>
      <c r="GC47" s="94"/>
      <c r="GD47" s="94"/>
      <c r="GE47" s="94"/>
      <c r="GF47" s="94"/>
      <c r="GG47" s="95"/>
      <c r="GH47" s="90">
        <v>0.18999999999999995</v>
      </c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2"/>
      <c r="GT47" s="93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324"/>
      <c r="HG47" s="288"/>
      <c r="HH47" s="288"/>
      <c r="HI47" s="288"/>
      <c r="HJ47" s="288"/>
      <c r="HK47" s="288"/>
      <c r="HL47" s="288"/>
      <c r="HM47" s="288"/>
      <c r="HN47" s="288"/>
      <c r="HO47" s="288"/>
      <c r="HP47" s="288"/>
      <c r="HQ47" s="288"/>
      <c r="HR47" s="288"/>
      <c r="HS47" s="288"/>
      <c r="HT47" s="288"/>
      <c r="HU47" s="288"/>
      <c r="HV47" s="288"/>
      <c r="HW47" s="288"/>
      <c r="HX47" s="288"/>
      <c r="HY47" s="288"/>
      <c r="HZ47" s="288"/>
      <c r="IA47" s="288"/>
      <c r="IB47" s="325"/>
    </row>
    <row r="48" spans="1:236" s="3" customFormat="1" ht="12.75" customHeight="1">
      <c r="A48" s="276" t="s">
        <v>35</v>
      </c>
      <c r="B48" s="277"/>
      <c r="C48" s="277"/>
      <c r="D48" s="277"/>
      <c r="E48" s="278"/>
      <c r="F48" s="129" t="s">
        <v>90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1"/>
      <c r="AJ48" s="93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125">
        <f t="shared" si="7"/>
        <v>1.78</v>
      </c>
      <c r="AV48" s="125"/>
      <c r="AW48" s="125"/>
      <c r="AX48" s="125"/>
      <c r="AY48" s="125"/>
      <c r="AZ48" s="125"/>
      <c r="BA48" s="125"/>
      <c r="BB48" s="64"/>
      <c r="BC48" s="117">
        <f t="shared" si="6"/>
        <v>1.19</v>
      </c>
      <c r="BD48" s="117"/>
      <c r="BE48" s="117"/>
      <c r="BF48" s="117"/>
      <c r="BG48" s="117"/>
      <c r="BH48" s="117"/>
      <c r="BI48" s="117"/>
      <c r="BJ48" s="117"/>
      <c r="BK48" s="112"/>
      <c r="BL48" s="112"/>
      <c r="BM48" s="112"/>
      <c r="BN48" s="112"/>
      <c r="BO48" s="112"/>
      <c r="BP48" s="112"/>
      <c r="BQ48" s="112"/>
      <c r="BR48" s="113"/>
      <c r="BS48" s="64"/>
      <c r="BT48" s="65"/>
      <c r="BU48" s="65"/>
      <c r="BV48" s="65"/>
      <c r="BW48" s="65"/>
      <c r="BX48" s="65"/>
      <c r="BY48" s="65"/>
      <c r="BZ48" s="66"/>
      <c r="CA48" s="118">
        <v>1</v>
      </c>
      <c r="CB48" s="112"/>
      <c r="CC48" s="112"/>
      <c r="CD48" s="112"/>
      <c r="CE48" s="112"/>
      <c r="CF48" s="112"/>
      <c r="CG48" s="112"/>
      <c r="CH48" s="113"/>
      <c r="CI48" s="114">
        <v>1.19</v>
      </c>
      <c r="CJ48" s="115"/>
      <c r="CK48" s="115"/>
      <c r="CL48" s="115"/>
      <c r="CM48" s="115"/>
      <c r="CN48" s="115"/>
      <c r="CO48" s="115"/>
      <c r="CP48" s="116"/>
      <c r="CQ48" s="105">
        <v>0.78</v>
      </c>
      <c r="CR48" s="106"/>
      <c r="CS48" s="106"/>
      <c r="CT48" s="106"/>
      <c r="CU48" s="106"/>
      <c r="CV48" s="106"/>
      <c r="CW48" s="106"/>
      <c r="CX48" s="107"/>
      <c r="CY48" s="64"/>
      <c r="CZ48" s="65"/>
      <c r="DA48" s="65"/>
      <c r="DB48" s="65"/>
      <c r="DC48" s="65"/>
      <c r="DD48" s="65"/>
      <c r="DE48" s="65"/>
      <c r="DF48" s="66"/>
      <c r="DG48" s="105"/>
      <c r="DH48" s="106"/>
      <c r="DI48" s="106"/>
      <c r="DJ48" s="106"/>
      <c r="DK48" s="106"/>
      <c r="DL48" s="106"/>
      <c r="DM48" s="106"/>
      <c r="DN48" s="107"/>
      <c r="DO48" s="64"/>
      <c r="DP48" s="65"/>
      <c r="DQ48" s="65"/>
      <c r="DR48" s="65"/>
      <c r="DS48" s="65"/>
      <c r="DT48" s="65"/>
      <c r="DU48" s="65"/>
      <c r="DV48" s="66"/>
      <c r="DW48" s="96">
        <f t="shared" si="8"/>
        <v>1.19</v>
      </c>
      <c r="DX48" s="103"/>
      <c r="DY48" s="103"/>
      <c r="DZ48" s="103"/>
      <c r="EA48" s="103"/>
      <c r="EB48" s="103"/>
      <c r="EC48" s="103"/>
      <c r="ED48" s="103"/>
      <c r="EE48" s="104"/>
      <c r="EF48" s="102"/>
      <c r="EG48" s="103"/>
      <c r="EH48" s="103"/>
      <c r="EI48" s="103"/>
      <c r="EJ48" s="103"/>
      <c r="EK48" s="103"/>
      <c r="EL48" s="103"/>
      <c r="EM48" s="103"/>
      <c r="EN48" s="104"/>
      <c r="EO48" s="93"/>
      <c r="EP48" s="94"/>
      <c r="EQ48" s="94"/>
      <c r="ER48" s="94"/>
      <c r="ES48" s="94"/>
      <c r="ET48" s="94"/>
      <c r="EU48" s="94"/>
      <c r="EV48" s="94"/>
      <c r="EW48" s="95"/>
      <c r="EX48" s="93"/>
      <c r="EY48" s="94"/>
      <c r="EZ48" s="94"/>
      <c r="FA48" s="94"/>
      <c r="FB48" s="94"/>
      <c r="FC48" s="94"/>
      <c r="FD48" s="94"/>
      <c r="FE48" s="94"/>
      <c r="FF48" s="95"/>
      <c r="FG48" s="90">
        <f t="shared" si="9"/>
        <v>0.5900000000000001</v>
      </c>
      <c r="FH48" s="91"/>
      <c r="FI48" s="91"/>
      <c r="FJ48" s="91"/>
      <c r="FK48" s="91"/>
      <c r="FL48" s="91"/>
      <c r="FM48" s="91"/>
      <c r="FN48" s="91"/>
      <c r="FO48" s="91"/>
      <c r="FP48" s="91"/>
      <c r="FQ48" s="92"/>
      <c r="FR48" s="93"/>
      <c r="FS48" s="94"/>
      <c r="FT48" s="94"/>
      <c r="FU48" s="94"/>
      <c r="FV48" s="94"/>
      <c r="FW48" s="94"/>
      <c r="FX48" s="94"/>
      <c r="FY48" s="94"/>
      <c r="FZ48" s="94"/>
      <c r="GA48" s="95"/>
      <c r="GB48" s="93"/>
      <c r="GC48" s="94"/>
      <c r="GD48" s="94"/>
      <c r="GE48" s="94"/>
      <c r="GF48" s="94"/>
      <c r="GG48" s="95"/>
      <c r="GH48" s="90">
        <v>0.5900000000000001</v>
      </c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2"/>
      <c r="GT48" s="93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324"/>
      <c r="HG48" s="288"/>
      <c r="HH48" s="288"/>
      <c r="HI48" s="288"/>
      <c r="HJ48" s="288"/>
      <c r="HK48" s="288"/>
      <c r="HL48" s="288"/>
      <c r="HM48" s="288"/>
      <c r="HN48" s="288"/>
      <c r="HO48" s="288"/>
      <c r="HP48" s="288"/>
      <c r="HQ48" s="288"/>
      <c r="HR48" s="288"/>
      <c r="HS48" s="288"/>
      <c r="HT48" s="288"/>
      <c r="HU48" s="288"/>
      <c r="HV48" s="288"/>
      <c r="HW48" s="288"/>
      <c r="HX48" s="288"/>
      <c r="HY48" s="288"/>
      <c r="HZ48" s="288"/>
      <c r="IA48" s="288"/>
      <c r="IB48" s="325"/>
    </row>
    <row r="49" spans="1:236" s="3" customFormat="1" ht="12.75" customHeight="1">
      <c r="A49" s="276" t="s">
        <v>36</v>
      </c>
      <c r="B49" s="277"/>
      <c r="C49" s="277"/>
      <c r="D49" s="277"/>
      <c r="E49" s="278"/>
      <c r="F49" s="129" t="s">
        <v>91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1"/>
      <c r="AJ49" s="93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125">
        <f t="shared" si="7"/>
        <v>1.23</v>
      </c>
      <c r="AV49" s="125"/>
      <c r="AW49" s="125"/>
      <c r="AX49" s="125"/>
      <c r="AY49" s="125"/>
      <c r="AZ49" s="125"/>
      <c r="BA49" s="125"/>
      <c r="BB49" s="64"/>
      <c r="BC49" s="117">
        <f t="shared" si="6"/>
        <v>1.06</v>
      </c>
      <c r="BD49" s="117"/>
      <c r="BE49" s="117"/>
      <c r="BF49" s="117"/>
      <c r="BG49" s="117"/>
      <c r="BH49" s="117"/>
      <c r="BI49" s="117"/>
      <c r="BJ49" s="117"/>
      <c r="BK49" s="112"/>
      <c r="BL49" s="112"/>
      <c r="BM49" s="112"/>
      <c r="BN49" s="112"/>
      <c r="BO49" s="112"/>
      <c r="BP49" s="112"/>
      <c r="BQ49" s="112"/>
      <c r="BR49" s="113"/>
      <c r="BS49" s="56"/>
      <c r="BT49" s="57"/>
      <c r="BU49" s="57"/>
      <c r="BV49" s="57"/>
      <c r="BW49" s="57"/>
      <c r="BX49" s="57"/>
      <c r="BY49" s="57"/>
      <c r="BZ49" s="58"/>
      <c r="CA49" s="105"/>
      <c r="CB49" s="106"/>
      <c r="CC49" s="106"/>
      <c r="CD49" s="106"/>
      <c r="CE49" s="106"/>
      <c r="CF49" s="106"/>
      <c r="CG49" s="106"/>
      <c r="CH49" s="107"/>
      <c r="CI49" s="114"/>
      <c r="CJ49" s="115"/>
      <c r="CK49" s="115"/>
      <c r="CL49" s="115"/>
      <c r="CM49" s="115"/>
      <c r="CN49" s="115"/>
      <c r="CO49" s="115"/>
      <c r="CP49" s="116"/>
      <c r="CQ49" s="118">
        <v>1.23</v>
      </c>
      <c r="CR49" s="112"/>
      <c r="CS49" s="112"/>
      <c r="CT49" s="112"/>
      <c r="CU49" s="112"/>
      <c r="CV49" s="112"/>
      <c r="CW49" s="112"/>
      <c r="CX49" s="113"/>
      <c r="CY49" s="64">
        <v>1.06</v>
      </c>
      <c r="CZ49" s="65"/>
      <c r="DA49" s="65"/>
      <c r="DB49" s="65"/>
      <c r="DC49" s="65"/>
      <c r="DD49" s="65"/>
      <c r="DE49" s="65"/>
      <c r="DF49" s="66"/>
      <c r="DG49" s="105"/>
      <c r="DH49" s="106"/>
      <c r="DI49" s="106"/>
      <c r="DJ49" s="106"/>
      <c r="DK49" s="106"/>
      <c r="DL49" s="106"/>
      <c r="DM49" s="106"/>
      <c r="DN49" s="107"/>
      <c r="DO49" s="64"/>
      <c r="DP49" s="65"/>
      <c r="DQ49" s="65"/>
      <c r="DR49" s="65"/>
      <c r="DS49" s="65"/>
      <c r="DT49" s="65"/>
      <c r="DU49" s="65"/>
      <c r="DV49" s="66"/>
      <c r="DW49" s="96">
        <f t="shared" si="8"/>
        <v>1.06</v>
      </c>
      <c r="DX49" s="103"/>
      <c r="DY49" s="103"/>
      <c r="DZ49" s="103"/>
      <c r="EA49" s="103"/>
      <c r="EB49" s="103"/>
      <c r="EC49" s="103"/>
      <c r="ED49" s="103"/>
      <c r="EE49" s="104"/>
      <c r="EF49" s="102"/>
      <c r="EG49" s="103"/>
      <c r="EH49" s="103"/>
      <c r="EI49" s="103"/>
      <c r="EJ49" s="103"/>
      <c r="EK49" s="103"/>
      <c r="EL49" s="103"/>
      <c r="EM49" s="103"/>
      <c r="EN49" s="104"/>
      <c r="EO49" s="93"/>
      <c r="EP49" s="94"/>
      <c r="EQ49" s="94"/>
      <c r="ER49" s="94"/>
      <c r="ES49" s="94"/>
      <c r="ET49" s="94"/>
      <c r="EU49" s="94"/>
      <c r="EV49" s="94"/>
      <c r="EW49" s="95"/>
      <c r="EX49" s="93"/>
      <c r="EY49" s="94"/>
      <c r="EZ49" s="94"/>
      <c r="FA49" s="94"/>
      <c r="FB49" s="94"/>
      <c r="FC49" s="94"/>
      <c r="FD49" s="94"/>
      <c r="FE49" s="94"/>
      <c r="FF49" s="95"/>
      <c r="FG49" s="90">
        <f t="shared" si="9"/>
        <v>0.16999999999999993</v>
      </c>
      <c r="FH49" s="91"/>
      <c r="FI49" s="91"/>
      <c r="FJ49" s="91"/>
      <c r="FK49" s="91"/>
      <c r="FL49" s="91"/>
      <c r="FM49" s="91"/>
      <c r="FN49" s="91"/>
      <c r="FO49" s="91"/>
      <c r="FP49" s="91"/>
      <c r="FQ49" s="92"/>
      <c r="FR49" s="93"/>
      <c r="FS49" s="94"/>
      <c r="FT49" s="94"/>
      <c r="FU49" s="94"/>
      <c r="FV49" s="94"/>
      <c r="FW49" s="94"/>
      <c r="FX49" s="94"/>
      <c r="FY49" s="94"/>
      <c r="FZ49" s="94"/>
      <c r="GA49" s="95"/>
      <c r="GB49" s="93"/>
      <c r="GC49" s="94"/>
      <c r="GD49" s="94"/>
      <c r="GE49" s="94"/>
      <c r="GF49" s="94"/>
      <c r="GG49" s="95"/>
      <c r="GH49" s="90">
        <v>0.16999999999999993</v>
      </c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2"/>
      <c r="GT49" s="93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324"/>
      <c r="HG49" s="288"/>
      <c r="HH49" s="288"/>
      <c r="HI49" s="288"/>
      <c r="HJ49" s="288"/>
      <c r="HK49" s="288"/>
      <c r="HL49" s="288"/>
      <c r="HM49" s="288"/>
      <c r="HN49" s="288"/>
      <c r="HO49" s="288"/>
      <c r="HP49" s="288"/>
      <c r="HQ49" s="288"/>
      <c r="HR49" s="288"/>
      <c r="HS49" s="288"/>
      <c r="HT49" s="288"/>
      <c r="HU49" s="288"/>
      <c r="HV49" s="288"/>
      <c r="HW49" s="288"/>
      <c r="HX49" s="288"/>
      <c r="HY49" s="288"/>
      <c r="HZ49" s="288"/>
      <c r="IA49" s="288"/>
      <c r="IB49" s="325"/>
    </row>
    <row r="50" spans="1:236" s="3" customFormat="1" ht="12.75" customHeight="1">
      <c r="A50" s="276" t="s">
        <v>37</v>
      </c>
      <c r="B50" s="277"/>
      <c r="C50" s="277"/>
      <c r="D50" s="277"/>
      <c r="E50" s="278"/>
      <c r="F50" s="129" t="s">
        <v>92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1"/>
      <c r="AJ50" s="93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125">
        <f t="shared" si="7"/>
        <v>0.98</v>
      </c>
      <c r="AV50" s="125"/>
      <c r="AW50" s="125"/>
      <c r="AX50" s="125"/>
      <c r="AY50" s="125"/>
      <c r="AZ50" s="125"/>
      <c r="BA50" s="125"/>
      <c r="BB50" s="64"/>
      <c r="BC50" s="117">
        <f t="shared" si="6"/>
        <v>0.73</v>
      </c>
      <c r="BD50" s="117"/>
      <c r="BE50" s="117"/>
      <c r="BF50" s="117"/>
      <c r="BG50" s="117"/>
      <c r="BH50" s="117"/>
      <c r="BI50" s="117"/>
      <c r="BJ50" s="117"/>
      <c r="BK50" s="112"/>
      <c r="BL50" s="112"/>
      <c r="BM50" s="112"/>
      <c r="BN50" s="112"/>
      <c r="BO50" s="112"/>
      <c r="BP50" s="112"/>
      <c r="BQ50" s="112"/>
      <c r="BR50" s="113"/>
      <c r="BS50" s="64"/>
      <c r="BT50" s="65"/>
      <c r="BU50" s="65"/>
      <c r="BV50" s="65"/>
      <c r="BW50" s="65"/>
      <c r="BX50" s="65"/>
      <c r="BY50" s="65"/>
      <c r="BZ50" s="66"/>
      <c r="CA50" s="118"/>
      <c r="CB50" s="112"/>
      <c r="CC50" s="112"/>
      <c r="CD50" s="112"/>
      <c r="CE50" s="112"/>
      <c r="CF50" s="112"/>
      <c r="CG50" s="112"/>
      <c r="CH50" s="113"/>
      <c r="CI50" s="114"/>
      <c r="CJ50" s="115"/>
      <c r="CK50" s="115"/>
      <c r="CL50" s="115"/>
      <c r="CM50" s="115"/>
      <c r="CN50" s="115"/>
      <c r="CO50" s="115"/>
      <c r="CP50" s="116"/>
      <c r="CQ50" s="105">
        <v>0.98</v>
      </c>
      <c r="CR50" s="106"/>
      <c r="CS50" s="106"/>
      <c r="CT50" s="106"/>
      <c r="CU50" s="106"/>
      <c r="CV50" s="106"/>
      <c r="CW50" s="106"/>
      <c r="CX50" s="107"/>
      <c r="CY50" s="64">
        <v>0.73</v>
      </c>
      <c r="CZ50" s="65"/>
      <c r="DA50" s="65"/>
      <c r="DB50" s="65"/>
      <c r="DC50" s="65"/>
      <c r="DD50" s="65"/>
      <c r="DE50" s="65"/>
      <c r="DF50" s="66"/>
      <c r="DG50" s="105"/>
      <c r="DH50" s="106"/>
      <c r="DI50" s="106"/>
      <c r="DJ50" s="106"/>
      <c r="DK50" s="106"/>
      <c r="DL50" s="106"/>
      <c r="DM50" s="106"/>
      <c r="DN50" s="107"/>
      <c r="DO50" s="64"/>
      <c r="DP50" s="65"/>
      <c r="DQ50" s="65"/>
      <c r="DR50" s="65"/>
      <c r="DS50" s="65"/>
      <c r="DT50" s="65"/>
      <c r="DU50" s="65"/>
      <c r="DV50" s="66"/>
      <c r="DW50" s="96">
        <f t="shared" si="8"/>
        <v>0.73</v>
      </c>
      <c r="DX50" s="103"/>
      <c r="DY50" s="103"/>
      <c r="DZ50" s="103"/>
      <c r="EA50" s="103"/>
      <c r="EB50" s="103"/>
      <c r="EC50" s="103"/>
      <c r="ED50" s="103"/>
      <c r="EE50" s="104"/>
      <c r="EF50" s="102"/>
      <c r="EG50" s="103"/>
      <c r="EH50" s="103"/>
      <c r="EI50" s="103"/>
      <c r="EJ50" s="103"/>
      <c r="EK50" s="103"/>
      <c r="EL50" s="103"/>
      <c r="EM50" s="103"/>
      <c r="EN50" s="104"/>
      <c r="EO50" s="93"/>
      <c r="EP50" s="94"/>
      <c r="EQ50" s="94"/>
      <c r="ER50" s="94"/>
      <c r="ES50" s="94"/>
      <c r="ET50" s="94"/>
      <c r="EU50" s="94"/>
      <c r="EV50" s="94"/>
      <c r="EW50" s="95"/>
      <c r="EX50" s="93"/>
      <c r="EY50" s="94"/>
      <c r="EZ50" s="94"/>
      <c r="FA50" s="94"/>
      <c r="FB50" s="94"/>
      <c r="FC50" s="94"/>
      <c r="FD50" s="94"/>
      <c r="FE50" s="94"/>
      <c r="FF50" s="95"/>
      <c r="FG50" s="90">
        <f t="shared" si="9"/>
        <v>0.25</v>
      </c>
      <c r="FH50" s="91"/>
      <c r="FI50" s="91"/>
      <c r="FJ50" s="91"/>
      <c r="FK50" s="91"/>
      <c r="FL50" s="91"/>
      <c r="FM50" s="91"/>
      <c r="FN50" s="91"/>
      <c r="FO50" s="91"/>
      <c r="FP50" s="91"/>
      <c r="FQ50" s="92"/>
      <c r="FR50" s="93"/>
      <c r="FS50" s="94"/>
      <c r="FT50" s="94"/>
      <c r="FU50" s="94"/>
      <c r="FV50" s="94"/>
      <c r="FW50" s="94"/>
      <c r="FX50" s="94"/>
      <c r="FY50" s="94"/>
      <c r="FZ50" s="94"/>
      <c r="GA50" s="95"/>
      <c r="GB50" s="93"/>
      <c r="GC50" s="94"/>
      <c r="GD50" s="94"/>
      <c r="GE50" s="94"/>
      <c r="GF50" s="94"/>
      <c r="GG50" s="95"/>
      <c r="GH50" s="90">
        <v>0.25</v>
      </c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2"/>
      <c r="GT50" s="93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324"/>
      <c r="HG50" s="288"/>
      <c r="HH50" s="288"/>
      <c r="HI50" s="288"/>
      <c r="HJ50" s="288"/>
      <c r="HK50" s="288"/>
      <c r="HL50" s="288"/>
      <c r="HM50" s="288"/>
      <c r="HN50" s="288"/>
      <c r="HO50" s="288"/>
      <c r="HP50" s="288"/>
      <c r="HQ50" s="288"/>
      <c r="HR50" s="288"/>
      <c r="HS50" s="288"/>
      <c r="HT50" s="288"/>
      <c r="HU50" s="288"/>
      <c r="HV50" s="288"/>
      <c r="HW50" s="288"/>
      <c r="HX50" s="288"/>
      <c r="HY50" s="288"/>
      <c r="HZ50" s="288"/>
      <c r="IA50" s="288"/>
      <c r="IB50" s="325"/>
    </row>
    <row r="51" spans="1:236" s="3" customFormat="1" ht="12.75" customHeight="1">
      <c r="A51" s="276" t="s">
        <v>38</v>
      </c>
      <c r="B51" s="277"/>
      <c r="C51" s="277"/>
      <c r="D51" s="277"/>
      <c r="E51" s="278"/>
      <c r="F51" s="129" t="s">
        <v>93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1"/>
      <c r="AJ51" s="93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125">
        <f t="shared" si="7"/>
        <v>3.12</v>
      </c>
      <c r="AV51" s="125"/>
      <c r="AW51" s="125"/>
      <c r="AX51" s="125"/>
      <c r="AY51" s="125"/>
      <c r="AZ51" s="125"/>
      <c r="BA51" s="125"/>
      <c r="BB51" s="64"/>
      <c r="BC51" s="117">
        <f t="shared" si="6"/>
        <v>1.31</v>
      </c>
      <c r="BD51" s="117"/>
      <c r="BE51" s="117"/>
      <c r="BF51" s="117"/>
      <c r="BG51" s="117"/>
      <c r="BH51" s="117"/>
      <c r="BI51" s="117"/>
      <c r="BJ51" s="117"/>
      <c r="BK51" s="112"/>
      <c r="BL51" s="112"/>
      <c r="BM51" s="112"/>
      <c r="BN51" s="112"/>
      <c r="BO51" s="112"/>
      <c r="BP51" s="112"/>
      <c r="BQ51" s="112"/>
      <c r="BR51" s="113"/>
      <c r="BS51" s="64"/>
      <c r="BT51" s="65"/>
      <c r="BU51" s="65"/>
      <c r="BV51" s="65"/>
      <c r="BW51" s="65"/>
      <c r="BX51" s="65"/>
      <c r="BY51" s="65"/>
      <c r="BZ51" s="66"/>
      <c r="CA51" s="105"/>
      <c r="CB51" s="106"/>
      <c r="CC51" s="106"/>
      <c r="CD51" s="106"/>
      <c r="CE51" s="106"/>
      <c r="CF51" s="106"/>
      <c r="CG51" s="106"/>
      <c r="CH51" s="107"/>
      <c r="CI51" s="64"/>
      <c r="CJ51" s="65"/>
      <c r="CK51" s="65"/>
      <c r="CL51" s="65"/>
      <c r="CM51" s="65"/>
      <c r="CN51" s="65"/>
      <c r="CO51" s="65"/>
      <c r="CP51" s="66"/>
      <c r="CQ51" s="105">
        <v>3.12</v>
      </c>
      <c r="CR51" s="106"/>
      <c r="CS51" s="106"/>
      <c r="CT51" s="106"/>
      <c r="CU51" s="106"/>
      <c r="CV51" s="106"/>
      <c r="CW51" s="106"/>
      <c r="CX51" s="107"/>
      <c r="CY51" s="64">
        <v>1.31</v>
      </c>
      <c r="CZ51" s="65"/>
      <c r="DA51" s="65"/>
      <c r="DB51" s="65"/>
      <c r="DC51" s="65"/>
      <c r="DD51" s="65"/>
      <c r="DE51" s="65"/>
      <c r="DF51" s="66"/>
      <c r="DG51" s="118"/>
      <c r="DH51" s="112"/>
      <c r="DI51" s="112"/>
      <c r="DJ51" s="112"/>
      <c r="DK51" s="112"/>
      <c r="DL51" s="112"/>
      <c r="DM51" s="112"/>
      <c r="DN51" s="113"/>
      <c r="DO51" s="64"/>
      <c r="DP51" s="65"/>
      <c r="DQ51" s="65"/>
      <c r="DR51" s="65"/>
      <c r="DS51" s="65"/>
      <c r="DT51" s="65"/>
      <c r="DU51" s="65"/>
      <c r="DV51" s="66"/>
      <c r="DW51" s="96">
        <f t="shared" si="8"/>
        <v>1.31</v>
      </c>
      <c r="DX51" s="103"/>
      <c r="DY51" s="103"/>
      <c r="DZ51" s="103"/>
      <c r="EA51" s="103"/>
      <c r="EB51" s="103"/>
      <c r="EC51" s="103"/>
      <c r="ED51" s="103"/>
      <c r="EE51" s="104"/>
      <c r="EF51" s="102"/>
      <c r="EG51" s="103"/>
      <c r="EH51" s="103"/>
      <c r="EI51" s="103"/>
      <c r="EJ51" s="103"/>
      <c r="EK51" s="103"/>
      <c r="EL51" s="103"/>
      <c r="EM51" s="103"/>
      <c r="EN51" s="104"/>
      <c r="EO51" s="93"/>
      <c r="EP51" s="94"/>
      <c r="EQ51" s="94"/>
      <c r="ER51" s="94"/>
      <c r="ES51" s="94"/>
      <c r="ET51" s="94"/>
      <c r="EU51" s="94"/>
      <c r="EV51" s="94"/>
      <c r="EW51" s="95"/>
      <c r="EX51" s="93"/>
      <c r="EY51" s="94"/>
      <c r="EZ51" s="94"/>
      <c r="FA51" s="94"/>
      <c r="FB51" s="94"/>
      <c r="FC51" s="94"/>
      <c r="FD51" s="94"/>
      <c r="FE51" s="94"/>
      <c r="FF51" s="95"/>
      <c r="FG51" s="90">
        <f t="shared" si="9"/>
        <v>1.81</v>
      </c>
      <c r="FH51" s="91"/>
      <c r="FI51" s="91"/>
      <c r="FJ51" s="91"/>
      <c r="FK51" s="91"/>
      <c r="FL51" s="91"/>
      <c r="FM51" s="91"/>
      <c r="FN51" s="91"/>
      <c r="FO51" s="91"/>
      <c r="FP51" s="91"/>
      <c r="FQ51" s="92"/>
      <c r="FR51" s="93"/>
      <c r="FS51" s="94"/>
      <c r="FT51" s="94"/>
      <c r="FU51" s="94"/>
      <c r="FV51" s="94"/>
      <c r="FW51" s="94"/>
      <c r="FX51" s="94"/>
      <c r="FY51" s="94"/>
      <c r="FZ51" s="94"/>
      <c r="GA51" s="95"/>
      <c r="GB51" s="93"/>
      <c r="GC51" s="94"/>
      <c r="GD51" s="94"/>
      <c r="GE51" s="94"/>
      <c r="GF51" s="94"/>
      <c r="GG51" s="95"/>
      <c r="GH51" s="90">
        <v>1.81</v>
      </c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2"/>
      <c r="GT51" s="93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324"/>
      <c r="HG51" s="288"/>
      <c r="HH51" s="288"/>
      <c r="HI51" s="288"/>
      <c r="HJ51" s="288"/>
      <c r="HK51" s="288"/>
      <c r="HL51" s="288"/>
      <c r="HM51" s="288"/>
      <c r="HN51" s="288"/>
      <c r="HO51" s="288"/>
      <c r="HP51" s="288"/>
      <c r="HQ51" s="288"/>
      <c r="HR51" s="288"/>
      <c r="HS51" s="288"/>
      <c r="HT51" s="288"/>
      <c r="HU51" s="288"/>
      <c r="HV51" s="288"/>
      <c r="HW51" s="288"/>
      <c r="HX51" s="288"/>
      <c r="HY51" s="288"/>
      <c r="HZ51" s="288"/>
      <c r="IA51" s="288"/>
      <c r="IB51" s="325"/>
    </row>
    <row r="52" spans="1:236" s="3" customFormat="1" ht="12.75" customHeight="1">
      <c r="A52" s="276" t="s">
        <v>39</v>
      </c>
      <c r="B52" s="277"/>
      <c r="C52" s="277"/>
      <c r="D52" s="277"/>
      <c r="E52" s="278"/>
      <c r="F52" s="129" t="s">
        <v>94</v>
      </c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/>
      <c r="AJ52" s="93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125">
        <f t="shared" si="7"/>
        <v>0.8</v>
      </c>
      <c r="AV52" s="125"/>
      <c r="AW52" s="125"/>
      <c r="AX52" s="125"/>
      <c r="AY52" s="125"/>
      <c r="AZ52" s="125"/>
      <c r="BA52" s="125"/>
      <c r="BB52" s="64"/>
      <c r="BC52" s="117">
        <f t="shared" si="6"/>
        <v>2.9</v>
      </c>
      <c r="BD52" s="117"/>
      <c r="BE52" s="117"/>
      <c r="BF52" s="117"/>
      <c r="BG52" s="117"/>
      <c r="BH52" s="117"/>
      <c r="BI52" s="117"/>
      <c r="BJ52" s="117"/>
      <c r="BK52" s="112"/>
      <c r="BL52" s="112"/>
      <c r="BM52" s="112"/>
      <c r="BN52" s="112"/>
      <c r="BO52" s="112"/>
      <c r="BP52" s="112"/>
      <c r="BQ52" s="112"/>
      <c r="BR52" s="113"/>
      <c r="BS52" s="64"/>
      <c r="BT52" s="65"/>
      <c r="BU52" s="65"/>
      <c r="BV52" s="65"/>
      <c r="BW52" s="65"/>
      <c r="BX52" s="65"/>
      <c r="BY52" s="65"/>
      <c r="BZ52" s="66"/>
      <c r="CA52" s="105"/>
      <c r="CB52" s="106"/>
      <c r="CC52" s="106"/>
      <c r="CD52" s="106"/>
      <c r="CE52" s="106"/>
      <c r="CF52" s="106"/>
      <c r="CG52" s="106"/>
      <c r="CH52" s="107"/>
      <c r="CI52" s="114"/>
      <c r="CJ52" s="115"/>
      <c r="CK52" s="115"/>
      <c r="CL52" s="115"/>
      <c r="CM52" s="115"/>
      <c r="CN52" s="115"/>
      <c r="CO52" s="115"/>
      <c r="CP52" s="116"/>
      <c r="CQ52" s="105">
        <v>0.8</v>
      </c>
      <c r="CR52" s="106"/>
      <c r="CS52" s="106"/>
      <c r="CT52" s="106"/>
      <c r="CU52" s="106"/>
      <c r="CV52" s="106"/>
      <c r="CW52" s="106"/>
      <c r="CX52" s="107"/>
      <c r="CY52" s="64">
        <v>2.9</v>
      </c>
      <c r="CZ52" s="65"/>
      <c r="DA52" s="65"/>
      <c r="DB52" s="65"/>
      <c r="DC52" s="65"/>
      <c r="DD52" s="65"/>
      <c r="DE52" s="65"/>
      <c r="DF52" s="66"/>
      <c r="DG52" s="105"/>
      <c r="DH52" s="106"/>
      <c r="DI52" s="106"/>
      <c r="DJ52" s="106"/>
      <c r="DK52" s="106"/>
      <c r="DL52" s="106"/>
      <c r="DM52" s="106"/>
      <c r="DN52" s="107"/>
      <c r="DO52" s="64"/>
      <c r="DP52" s="65"/>
      <c r="DQ52" s="65"/>
      <c r="DR52" s="65"/>
      <c r="DS52" s="65"/>
      <c r="DT52" s="65"/>
      <c r="DU52" s="65"/>
      <c r="DV52" s="66"/>
      <c r="DW52" s="96">
        <f t="shared" si="8"/>
        <v>2.9</v>
      </c>
      <c r="DX52" s="103"/>
      <c r="DY52" s="103"/>
      <c r="DZ52" s="103"/>
      <c r="EA52" s="103"/>
      <c r="EB52" s="103"/>
      <c r="EC52" s="103"/>
      <c r="ED52" s="103"/>
      <c r="EE52" s="104"/>
      <c r="EF52" s="102"/>
      <c r="EG52" s="103"/>
      <c r="EH52" s="103"/>
      <c r="EI52" s="103"/>
      <c r="EJ52" s="103"/>
      <c r="EK52" s="103"/>
      <c r="EL52" s="103"/>
      <c r="EM52" s="103"/>
      <c r="EN52" s="104"/>
      <c r="EO52" s="93"/>
      <c r="EP52" s="94"/>
      <c r="EQ52" s="94"/>
      <c r="ER52" s="94"/>
      <c r="ES52" s="94"/>
      <c r="ET52" s="94"/>
      <c r="EU52" s="94"/>
      <c r="EV52" s="94"/>
      <c r="EW52" s="95"/>
      <c r="EX52" s="93"/>
      <c r="EY52" s="94"/>
      <c r="EZ52" s="94"/>
      <c r="FA52" s="94"/>
      <c r="FB52" s="94"/>
      <c r="FC52" s="94"/>
      <c r="FD52" s="94"/>
      <c r="FE52" s="94"/>
      <c r="FF52" s="95"/>
      <c r="FG52" s="90">
        <f t="shared" si="9"/>
        <v>-2.0999999999999996</v>
      </c>
      <c r="FH52" s="91"/>
      <c r="FI52" s="91"/>
      <c r="FJ52" s="91"/>
      <c r="FK52" s="91"/>
      <c r="FL52" s="91"/>
      <c r="FM52" s="91"/>
      <c r="FN52" s="91"/>
      <c r="FO52" s="91"/>
      <c r="FP52" s="91"/>
      <c r="FQ52" s="92"/>
      <c r="FR52" s="93"/>
      <c r="FS52" s="94"/>
      <c r="FT52" s="94"/>
      <c r="FU52" s="94"/>
      <c r="FV52" s="94"/>
      <c r="FW52" s="94"/>
      <c r="FX52" s="94"/>
      <c r="FY52" s="94"/>
      <c r="FZ52" s="94"/>
      <c r="GA52" s="95"/>
      <c r="GB52" s="93"/>
      <c r="GC52" s="94"/>
      <c r="GD52" s="94"/>
      <c r="GE52" s="94"/>
      <c r="GF52" s="94"/>
      <c r="GG52" s="95"/>
      <c r="GH52" s="90">
        <v>-2.0999999999999996</v>
      </c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2"/>
      <c r="GT52" s="93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324"/>
      <c r="HG52" s="288"/>
      <c r="HH52" s="288"/>
      <c r="HI52" s="288"/>
      <c r="HJ52" s="288"/>
      <c r="HK52" s="288"/>
      <c r="HL52" s="288"/>
      <c r="HM52" s="288"/>
      <c r="HN52" s="288"/>
      <c r="HO52" s="288"/>
      <c r="HP52" s="288"/>
      <c r="HQ52" s="288"/>
      <c r="HR52" s="288"/>
      <c r="HS52" s="288"/>
      <c r="HT52" s="288"/>
      <c r="HU52" s="288"/>
      <c r="HV52" s="288"/>
      <c r="HW52" s="288"/>
      <c r="HX52" s="288"/>
      <c r="HY52" s="288"/>
      <c r="HZ52" s="288"/>
      <c r="IA52" s="288"/>
      <c r="IB52" s="325"/>
    </row>
    <row r="53" spans="1:236" s="3" customFormat="1" ht="12.75" customHeight="1">
      <c r="A53" s="276" t="s">
        <v>40</v>
      </c>
      <c r="B53" s="277"/>
      <c r="C53" s="277"/>
      <c r="D53" s="277"/>
      <c r="E53" s="278"/>
      <c r="F53" s="129" t="s">
        <v>95</v>
      </c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1"/>
      <c r="AJ53" s="93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125">
        <f t="shared" si="7"/>
        <v>0.96</v>
      </c>
      <c r="AV53" s="125"/>
      <c r="AW53" s="125"/>
      <c r="AX53" s="125"/>
      <c r="AY53" s="125"/>
      <c r="AZ53" s="125"/>
      <c r="BA53" s="125"/>
      <c r="BB53" s="64"/>
      <c r="BC53" s="117">
        <f>BS53+CI53+CY53+DO53</f>
        <v>0.589236</v>
      </c>
      <c r="BD53" s="117"/>
      <c r="BE53" s="117"/>
      <c r="BF53" s="117"/>
      <c r="BG53" s="117"/>
      <c r="BH53" s="117"/>
      <c r="BI53" s="117"/>
      <c r="BJ53" s="117"/>
      <c r="BK53" s="112"/>
      <c r="BL53" s="112"/>
      <c r="BM53" s="112"/>
      <c r="BN53" s="112"/>
      <c r="BO53" s="112"/>
      <c r="BP53" s="112"/>
      <c r="BQ53" s="112"/>
      <c r="BR53" s="113"/>
      <c r="BS53" s="64"/>
      <c r="BT53" s="65"/>
      <c r="BU53" s="65"/>
      <c r="BV53" s="65"/>
      <c r="BW53" s="65"/>
      <c r="BX53" s="65"/>
      <c r="BY53" s="65"/>
      <c r="BZ53" s="66"/>
      <c r="CA53" s="118"/>
      <c r="CB53" s="112"/>
      <c r="CC53" s="112"/>
      <c r="CD53" s="112"/>
      <c r="CE53" s="112"/>
      <c r="CF53" s="112"/>
      <c r="CG53" s="112"/>
      <c r="CH53" s="113"/>
      <c r="CI53" s="114">
        <f>0.079236</f>
        <v>0.079236</v>
      </c>
      <c r="CJ53" s="115"/>
      <c r="CK53" s="115"/>
      <c r="CL53" s="115"/>
      <c r="CM53" s="115"/>
      <c r="CN53" s="115"/>
      <c r="CO53" s="115"/>
      <c r="CP53" s="116"/>
      <c r="CQ53" s="105">
        <v>0.96</v>
      </c>
      <c r="CR53" s="106"/>
      <c r="CS53" s="106"/>
      <c r="CT53" s="106"/>
      <c r="CU53" s="106"/>
      <c r="CV53" s="106"/>
      <c r="CW53" s="106"/>
      <c r="CX53" s="107"/>
      <c r="CY53" s="64">
        <v>0.51</v>
      </c>
      <c r="CZ53" s="65"/>
      <c r="DA53" s="65"/>
      <c r="DB53" s="65"/>
      <c r="DC53" s="65"/>
      <c r="DD53" s="65"/>
      <c r="DE53" s="65"/>
      <c r="DF53" s="66"/>
      <c r="DG53" s="105"/>
      <c r="DH53" s="106"/>
      <c r="DI53" s="106"/>
      <c r="DJ53" s="106"/>
      <c r="DK53" s="106"/>
      <c r="DL53" s="106"/>
      <c r="DM53" s="106"/>
      <c r="DN53" s="107"/>
      <c r="DO53" s="64"/>
      <c r="DP53" s="65"/>
      <c r="DQ53" s="65"/>
      <c r="DR53" s="65"/>
      <c r="DS53" s="65"/>
      <c r="DT53" s="65"/>
      <c r="DU53" s="65"/>
      <c r="DV53" s="66"/>
      <c r="DW53" s="96">
        <f t="shared" si="8"/>
        <v>0.589236</v>
      </c>
      <c r="DX53" s="103"/>
      <c r="DY53" s="103"/>
      <c r="DZ53" s="103"/>
      <c r="EA53" s="103"/>
      <c r="EB53" s="103"/>
      <c r="EC53" s="103"/>
      <c r="ED53" s="103"/>
      <c r="EE53" s="104"/>
      <c r="EF53" s="102"/>
      <c r="EG53" s="103"/>
      <c r="EH53" s="103"/>
      <c r="EI53" s="103"/>
      <c r="EJ53" s="103"/>
      <c r="EK53" s="103"/>
      <c r="EL53" s="103"/>
      <c r="EM53" s="103"/>
      <c r="EN53" s="104"/>
      <c r="EO53" s="93"/>
      <c r="EP53" s="94"/>
      <c r="EQ53" s="94"/>
      <c r="ER53" s="94"/>
      <c r="ES53" s="94"/>
      <c r="ET53" s="94"/>
      <c r="EU53" s="94"/>
      <c r="EV53" s="94"/>
      <c r="EW53" s="95"/>
      <c r="EX53" s="93"/>
      <c r="EY53" s="94"/>
      <c r="EZ53" s="94"/>
      <c r="FA53" s="94"/>
      <c r="FB53" s="94"/>
      <c r="FC53" s="94"/>
      <c r="FD53" s="94"/>
      <c r="FE53" s="94"/>
      <c r="FF53" s="95"/>
      <c r="FG53" s="90">
        <f t="shared" si="9"/>
        <v>0.370764</v>
      </c>
      <c r="FH53" s="91"/>
      <c r="FI53" s="91"/>
      <c r="FJ53" s="91"/>
      <c r="FK53" s="91"/>
      <c r="FL53" s="91"/>
      <c r="FM53" s="91"/>
      <c r="FN53" s="91"/>
      <c r="FO53" s="91"/>
      <c r="FP53" s="91"/>
      <c r="FQ53" s="92"/>
      <c r="FR53" s="93"/>
      <c r="FS53" s="94"/>
      <c r="FT53" s="94"/>
      <c r="FU53" s="94"/>
      <c r="FV53" s="94"/>
      <c r="FW53" s="94"/>
      <c r="FX53" s="94"/>
      <c r="FY53" s="94"/>
      <c r="FZ53" s="94"/>
      <c r="GA53" s="95"/>
      <c r="GB53" s="93"/>
      <c r="GC53" s="94"/>
      <c r="GD53" s="94"/>
      <c r="GE53" s="94"/>
      <c r="GF53" s="94"/>
      <c r="GG53" s="95"/>
      <c r="GH53" s="90">
        <v>0.370764</v>
      </c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2"/>
      <c r="GT53" s="93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324"/>
      <c r="HG53" s="288"/>
      <c r="HH53" s="288"/>
      <c r="HI53" s="288"/>
      <c r="HJ53" s="288"/>
      <c r="HK53" s="288"/>
      <c r="HL53" s="288"/>
      <c r="HM53" s="288"/>
      <c r="HN53" s="288"/>
      <c r="HO53" s="288"/>
      <c r="HP53" s="288"/>
      <c r="HQ53" s="288"/>
      <c r="HR53" s="288"/>
      <c r="HS53" s="288"/>
      <c r="HT53" s="288"/>
      <c r="HU53" s="288"/>
      <c r="HV53" s="288"/>
      <c r="HW53" s="288"/>
      <c r="HX53" s="288"/>
      <c r="HY53" s="288"/>
      <c r="HZ53" s="288"/>
      <c r="IA53" s="288"/>
      <c r="IB53" s="325"/>
    </row>
    <row r="54" spans="1:236" s="3" customFormat="1" ht="12.75" customHeight="1">
      <c r="A54" s="276" t="s">
        <v>41</v>
      </c>
      <c r="B54" s="277"/>
      <c r="C54" s="277"/>
      <c r="D54" s="277"/>
      <c r="E54" s="278"/>
      <c r="F54" s="129" t="s">
        <v>96</v>
      </c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1"/>
      <c r="AJ54" s="93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125">
        <f t="shared" si="7"/>
        <v>1.29</v>
      </c>
      <c r="AV54" s="125"/>
      <c r="AW54" s="125"/>
      <c r="AX54" s="125"/>
      <c r="AY54" s="125"/>
      <c r="AZ54" s="125"/>
      <c r="BA54" s="125"/>
      <c r="BB54" s="64"/>
      <c r="BC54" s="117">
        <f t="shared" si="6"/>
        <v>1.1</v>
      </c>
      <c r="BD54" s="117"/>
      <c r="BE54" s="117"/>
      <c r="BF54" s="117"/>
      <c r="BG54" s="117"/>
      <c r="BH54" s="117"/>
      <c r="BI54" s="117"/>
      <c r="BJ54" s="117"/>
      <c r="BK54" s="47"/>
      <c r="BL54" s="20"/>
      <c r="BM54" s="20"/>
      <c r="BN54" s="20"/>
      <c r="BO54" s="20"/>
      <c r="BP54" s="20"/>
      <c r="BQ54" s="20"/>
      <c r="BR54" s="21"/>
      <c r="BS54" s="64"/>
      <c r="BT54" s="65"/>
      <c r="BU54" s="65"/>
      <c r="BV54" s="65"/>
      <c r="BW54" s="65"/>
      <c r="BX54" s="65"/>
      <c r="BY54" s="65"/>
      <c r="BZ54" s="66"/>
      <c r="CA54" s="118"/>
      <c r="CB54" s="112"/>
      <c r="CC54" s="112"/>
      <c r="CD54" s="112"/>
      <c r="CE54" s="112"/>
      <c r="CF54" s="112"/>
      <c r="CG54" s="112"/>
      <c r="CH54" s="113"/>
      <c r="CI54" s="22"/>
      <c r="CJ54" s="23"/>
      <c r="CK54" s="23"/>
      <c r="CL54" s="23"/>
      <c r="CM54" s="23"/>
      <c r="CN54" s="23"/>
      <c r="CO54" s="23"/>
      <c r="CP54" s="24"/>
      <c r="CQ54" s="105">
        <v>1.29</v>
      </c>
      <c r="CR54" s="106"/>
      <c r="CS54" s="106"/>
      <c r="CT54" s="106"/>
      <c r="CU54" s="106"/>
      <c r="CV54" s="106"/>
      <c r="CW54" s="106"/>
      <c r="CX54" s="107"/>
      <c r="CY54" s="64">
        <v>1.1</v>
      </c>
      <c r="CZ54" s="65"/>
      <c r="DA54" s="65"/>
      <c r="DB54" s="65"/>
      <c r="DC54" s="65"/>
      <c r="DD54" s="65"/>
      <c r="DE54" s="65"/>
      <c r="DF54" s="66"/>
      <c r="DG54" s="28"/>
      <c r="DH54" s="29"/>
      <c r="DI54" s="29"/>
      <c r="DJ54" s="29"/>
      <c r="DK54" s="29"/>
      <c r="DL54" s="29"/>
      <c r="DM54" s="29"/>
      <c r="DN54" s="30"/>
      <c r="DO54" s="25"/>
      <c r="DP54" s="26"/>
      <c r="DQ54" s="26"/>
      <c r="DR54" s="26"/>
      <c r="DS54" s="26"/>
      <c r="DT54" s="26"/>
      <c r="DU54" s="26"/>
      <c r="DV54" s="27"/>
      <c r="DW54" s="96">
        <f t="shared" si="8"/>
        <v>1.1</v>
      </c>
      <c r="DX54" s="103"/>
      <c r="DY54" s="103"/>
      <c r="DZ54" s="103"/>
      <c r="EA54" s="103"/>
      <c r="EB54" s="103"/>
      <c r="EC54" s="103"/>
      <c r="ED54" s="103"/>
      <c r="EE54" s="104"/>
      <c r="EF54" s="102"/>
      <c r="EG54" s="103"/>
      <c r="EH54" s="103"/>
      <c r="EI54" s="103"/>
      <c r="EJ54" s="103"/>
      <c r="EK54" s="103"/>
      <c r="EL54" s="103"/>
      <c r="EM54" s="103"/>
      <c r="EN54" s="104"/>
      <c r="EO54" s="93"/>
      <c r="EP54" s="94"/>
      <c r="EQ54" s="94"/>
      <c r="ER54" s="94"/>
      <c r="ES54" s="94"/>
      <c r="ET54" s="94"/>
      <c r="EU54" s="94"/>
      <c r="EV54" s="94"/>
      <c r="EW54" s="95"/>
      <c r="EX54" s="93"/>
      <c r="EY54" s="94"/>
      <c r="EZ54" s="94"/>
      <c r="FA54" s="94"/>
      <c r="FB54" s="94"/>
      <c r="FC54" s="94"/>
      <c r="FD54" s="94"/>
      <c r="FE54" s="94"/>
      <c r="FF54" s="95"/>
      <c r="FG54" s="90">
        <f t="shared" si="9"/>
        <v>0.18999999999999995</v>
      </c>
      <c r="FH54" s="91"/>
      <c r="FI54" s="91"/>
      <c r="FJ54" s="91"/>
      <c r="FK54" s="91"/>
      <c r="FL54" s="91"/>
      <c r="FM54" s="91"/>
      <c r="FN54" s="91"/>
      <c r="FO54" s="91"/>
      <c r="FP54" s="91"/>
      <c r="FQ54" s="92"/>
      <c r="FR54" s="93"/>
      <c r="FS54" s="94"/>
      <c r="FT54" s="94"/>
      <c r="FU54" s="94"/>
      <c r="FV54" s="94"/>
      <c r="FW54" s="94"/>
      <c r="FX54" s="94"/>
      <c r="FY54" s="94"/>
      <c r="FZ54" s="94"/>
      <c r="GA54" s="95"/>
      <c r="GB54" s="93"/>
      <c r="GC54" s="94"/>
      <c r="GD54" s="94"/>
      <c r="GE54" s="94"/>
      <c r="GF54" s="94"/>
      <c r="GG54" s="95"/>
      <c r="GH54" s="90">
        <v>0.18999999999999995</v>
      </c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2"/>
      <c r="GT54" s="93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324"/>
      <c r="HG54" s="288"/>
      <c r="HH54" s="288"/>
      <c r="HI54" s="288"/>
      <c r="HJ54" s="288"/>
      <c r="HK54" s="288"/>
      <c r="HL54" s="288"/>
      <c r="HM54" s="288"/>
      <c r="HN54" s="288"/>
      <c r="HO54" s="288"/>
      <c r="HP54" s="288"/>
      <c r="HQ54" s="288"/>
      <c r="HR54" s="288"/>
      <c r="HS54" s="288"/>
      <c r="HT54" s="288"/>
      <c r="HU54" s="288"/>
      <c r="HV54" s="288"/>
      <c r="HW54" s="288"/>
      <c r="HX54" s="288"/>
      <c r="HY54" s="288"/>
      <c r="HZ54" s="288"/>
      <c r="IA54" s="288"/>
      <c r="IB54" s="325"/>
    </row>
    <row r="55" spans="1:236" s="3" customFormat="1" ht="12.75" customHeight="1">
      <c r="A55" s="276" t="s">
        <v>51</v>
      </c>
      <c r="B55" s="277"/>
      <c r="C55" s="277"/>
      <c r="D55" s="277"/>
      <c r="E55" s="278"/>
      <c r="F55" s="129" t="s">
        <v>97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1"/>
      <c r="AJ55" s="93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125">
        <f t="shared" si="7"/>
        <v>2.34</v>
      </c>
      <c r="AV55" s="125"/>
      <c r="AW55" s="125"/>
      <c r="AX55" s="125"/>
      <c r="AY55" s="125"/>
      <c r="AZ55" s="125"/>
      <c r="BA55" s="125"/>
      <c r="BB55" s="64"/>
      <c r="BC55" s="117">
        <f>BS55+CI55+CY55+DO55</f>
        <v>2.5300000000000002</v>
      </c>
      <c r="BD55" s="117"/>
      <c r="BE55" s="117"/>
      <c r="BF55" s="117"/>
      <c r="BG55" s="117"/>
      <c r="BH55" s="117"/>
      <c r="BI55" s="117"/>
      <c r="BJ55" s="117"/>
      <c r="BK55" s="112"/>
      <c r="BL55" s="112"/>
      <c r="BM55" s="112"/>
      <c r="BN55" s="112"/>
      <c r="BO55" s="112"/>
      <c r="BP55" s="112"/>
      <c r="BQ55" s="112"/>
      <c r="BR55" s="113"/>
      <c r="BS55" s="64">
        <v>0.12</v>
      </c>
      <c r="BT55" s="65"/>
      <c r="BU55" s="65"/>
      <c r="BV55" s="65"/>
      <c r="BW55" s="65"/>
      <c r="BX55" s="65"/>
      <c r="BY55" s="65"/>
      <c r="BZ55" s="66"/>
      <c r="CA55" s="105"/>
      <c r="CB55" s="106"/>
      <c r="CC55" s="106"/>
      <c r="CD55" s="106"/>
      <c r="CE55" s="106"/>
      <c r="CF55" s="106"/>
      <c r="CG55" s="106"/>
      <c r="CH55" s="107"/>
      <c r="CI55" s="114"/>
      <c r="CJ55" s="115"/>
      <c r="CK55" s="115"/>
      <c r="CL55" s="115"/>
      <c r="CM55" s="115"/>
      <c r="CN55" s="115"/>
      <c r="CO55" s="115"/>
      <c r="CP55" s="116"/>
      <c r="CQ55" s="105">
        <v>2.34</v>
      </c>
      <c r="CR55" s="106"/>
      <c r="CS55" s="106"/>
      <c r="CT55" s="106"/>
      <c r="CU55" s="106"/>
      <c r="CV55" s="106"/>
      <c r="CW55" s="106"/>
      <c r="CX55" s="107"/>
      <c r="CY55" s="64">
        <v>2.41</v>
      </c>
      <c r="CZ55" s="65"/>
      <c r="DA55" s="65"/>
      <c r="DB55" s="65"/>
      <c r="DC55" s="65"/>
      <c r="DD55" s="65"/>
      <c r="DE55" s="65"/>
      <c r="DF55" s="66"/>
      <c r="DG55" s="28"/>
      <c r="DH55" s="29"/>
      <c r="DI55" s="29"/>
      <c r="DJ55" s="29"/>
      <c r="DK55" s="29"/>
      <c r="DL55" s="29"/>
      <c r="DM55" s="29"/>
      <c r="DN55" s="30"/>
      <c r="DO55" s="25"/>
      <c r="DP55" s="26"/>
      <c r="DQ55" s="26"/>
      <c r="DR55" s="26"/>
      <c r="DS55" s="26"/>
      <c r="DT55" s="26"/>
      <c r="DU55" s="26"/>
      <c r="DV55" s="27"/>
      <c r="DW55" s="96">
        <f t="shared" si="8"/>
        <v>2.5300000000000002</v>
      </c>
      <c r="DX55" s="103"/>
      <c r="DY55" s="103"/>
      <c r="DZ55" s="103"/>
      <c r="EA55" s="103"/>
      <c r="EB55" s="103"/>
      <c r="EC55" s="103"/>
      <c r="ED55" s="103"/>
      <c r="EE55" s="104"/>
      <c r="EF55" s="102"/>
      <c r="EG55" s="103"/>
      <c r="EH55" s="103"/>
      <c r="EI55" s="103"/>
      <c r="EJ55" s="103"/>
      <c r="EK55" s="103"/>
      <c r="EL55" s="103"/>
      <c r="EM55" s="103"/>
      <c r="EN55" s="104"/>
      <c r="EO55" s="93"/>
      <c r="EP55" s="94"/>
      <c r="EQ55" s="94"/>
      <c r="ER55" s="94"/>
      <c r="ES55" s="94"/>
      <c r="ET55" s="94"/>
      <c r="EU55" s="94"/>
      <c r="EV55" s="94"/>
      <c r="EW55" s="95"/>
      <c r="EX55" s="93"/>
      <c r="EY55" s="94"/>
      <c r="EZ55" s="94"/>
      <c r="FA55" s="94"/>
      <c r="FB55" s="94"/>
      <c r="FC55" s="94"/>
      <c r="FD55" s="94"/>
      <c r="FE55" s="94"/>
      <c r="FF55" s="95"/>
      <c r="FG55" s="90">
        <f t="shared" si="9"/>
        <v>-0.1900000000000004</v>
      </c>
      <c r="FH55" s="91"/>
      <c r="FI55" s="91"/>
      <c r="FJ55" s="91"/>
      <c r="FK55" s="91"/>
      <c r="FL55" s="91"/>
      <c r="FM55" s="91"/>
      <c r="FN55" s="91"/>
      <c r="FO55" s="91"/>
      <c r="FP55" s="91"/>
      <c r="FQ55" s="92"/>
      <c r="FR55" s="93"/>
      <c r="FS55" s="94"/>
      <c r="FT55" s="94"/>
      <c r="FU55" s="94"/>
      <c r="FV55" s="94"/>
      <c r="FW55" s="94"/>
      <c r="FX55" s="94"/>
      <c r="FY55" s="94"/>
      <c r="FZ55" s="94"/>
      <c r="GA55" s="95"/>
      <c r="GB55" s="93"/>
      <c r="GC55" s="94"/>
      <c r="GD55" s="94"/>
      <c r="GE55" s="94"/>
      <c r="GF55" s="94"/>
      <c r="GG55" s="95"/>
      <c r="GH55" s="90">
        <v>-0.1900000000000004</v>
      </c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2"/>
      <c r="GT55" s="93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324"/>
      <c r="HG55" s="288"/>
      <c r="HH55" s="288"/>
      <c r="HI55" s="288"/>
      <c r="HJ55" s="288"/>
      <c r="HK55" s="288"/>
      <c r="HL55" s="288"/>
      <c r="HM55" s="288"/>
      <c r="HN55" s="288"/>
      <c r="HO55" s="288"/>
      <c r="HP55" s="288"/>
      <c r="HQ55" s="288"/>
      <c r="HR55" s="288"/>
      <c r="HS55" s="288"/>
      <c r="HT55" s="288"/>
      <c r="HU55" s="288"/>
      <c r="HV55" s="288"/>
      <c r="HW55" s="288"/>
      <c r="HX55" s="288"/>
      <c r="HY55" s="288"/>
      <c r="HZ55" s="288"/>
      <c r="IA55" s="288"/>
      <c r="IB55" s="325"/>
    </row>
    <row r="56" spans="1:236" s="3" customFormat="1" ht="12.75" customHeight="1">
      <c r="A56" s="276" t="s">
        <v>52</v>
      </c>
      <c r="B56" s="277"/>
      <c r="C56" s="277"/>
      <c r="D56" s="277"/>
      <c r="E56" s="278"/>
      <c r="F56" s="129" t="s">
        <v>98</v>
      </c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/>
      <c r="AJ56" s="93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125">
        <f t="shared" si="7"/>
        <v>4.18</v>
      </c>
      <c r="AV56" s="125"/>
      <c r="AW56" s="125"/>
      <c r="AX56" s="125"/>
      <c r="AY56" s="125"/>
      <c r="AZ56" s="125"/>
      <c r="BA56" s="125"/>
      <c r="BB56" s="64"/>
      <c r="BC56" s="117">
        <f t="shared" si="6"/>
        <v>2.6</v>
      </c>
      <c r="BD56" s="117"/>
      <c r="BE56" s="117"/>
      <c r="BF56" s="117"/>
      <c r="BG56" s="117"/>
      <c r="BH56" s="117"/>
      <c r="BI56" s="117"/>
      <c r="BJ56" s="117"/>
      <c r="BK56" s="47"/>
      <c r="BL56" s="20"/>
      <c r="BM56" s="20"/>
      <c r="BN56" s="20"/>
      <c r="BO56" s="20"/>
      <c r="BP56" s="20"/>
      <c r="BQ56" s="20"/>
      <c r="BR56" s="21"/>
      <c r="BS56" s="48"/>
      <c r="BT56" s="49"/>
      <c r="BU56" s="49"/>
      <c r="BV56" s="49"/>
      <c r="BW56" s="49"/>
      <c r="BX56" s="49"/>
      <c r="BY56" s="49"/>
      <c r="BZ56" s="50"/>
      <c r="CA56" s="105">
        <v>2</v>
      </c>
      <c r="CB56" s="106"/>
      <c r="CC56" s="106"/>
      <c r="CD56" s="106"/>
      <c r="CE56" s="106"/>
      <c r="CF56" s="106"/>
      <c r="CG56" s="106"/>
      <c r="CH56" s="107"/>
      <c r="CI56" s="22"/>
      <c r="CJ56" s="23"/>
      <c r="CK56" s="23"/>
      <c r="CL56" s="23"/>
      <c r="CM56" s="23"/>
      <c r="CN56" s="23"/>
      <c r="CO56" s="23"/>
      <c r="CP56" s="24"/>
      <c r="CQ56" s="118">
        <v>2.18</v>
      </c>
      <c r="CR56" s="112"/>
      <c r="CS56" s="112"/>
      <c r="CT56" s="112"/>
      <c r="CU56" s="112"/>
      <c r="CV56" s="112"/>
      <c r="CW56" s="112"/>
      <c r="CX56" s="113"/>
      <c r="CY56" s="64">
        <v>2.6</v>
      </c>
      <c r="CZ56" s="65"/>
      <c r="DA56" s="65"/>
      <c r="DB56" s="65"/>
      <c r="DC56" s="65"/>
      <c r="DD56" s="65"/>
      <c r="DE56" s="65"/>
      <c r="DF56" s="66"/>
      <c r="DG56" s="105"/>
      <c r="DH56" s="106"/>
      <c r="DI56" s="106"/>
      <c r="DJ56" s="106"/>
      <c r="DK56" s="106"/>
      <c r="DL56" s="106"/>
      <c r="DM56" s="106"/>
      <c r="DN56" s="107"/>
      <c r="DO56" s="25"/>
      <c r="DP56" s="26"/>
      <c r="DQ56" s="26"/>
      <c r="DR56" s="26"/>
      <c r="DS56" s="26"/>
      <c r="DT56" s="26"/>
      <c r="DU56" s="26"/>
      <c r="DV56" s="27"/>
      <c r="DW56" s="96">
        <f t="shared" si="8"/>
        <v>2.6</v>
      </c>
      <c r="DX56" s="103"/>
      <c r="DY56" s="103"/>
      <c r="DZ56" s="103"/>
      <c r="EA56" s="103"/>
      <c r="EB56" s="103"/>
      <c r="EC56" s="103"/>
      <c r="ED56" s="103"/>
      <c r="EE56" s="104"/>
      <c r="EF56" s="102"/>
      <c r="EG56" s="103"/>
      <c r="EH56" s="103"/>
      <c r="EI56" s="103"/>
      <c r="EJ56" s="103"/>
      <c r="EK56" s="103"/>
      <c r="EL56" s="103"/>
      <c r="EM56" s="103"/>
      <c r="EN56" s="104"/>
      <c r="EO56" s="93"/>
      <c r="EP56" s="94"/>
      <c r="EQ56" s="94"/>
      <c r="ER56" s="94"/>
      <c r="ES56" s="94"/>
      <c r="ET56" s="94"/>
      <c r="EU56" s="94"/>
      <c r="EV56" s="94"/>
      <c r="EW56" s="95"/>
      <c r="EX56" s="93"/>
      <c r="EY56" s="94"/>
      <c r="EZ56" s="94"/>
      <c r="FA56" s="94"/>
      <c r="FB56" s="94"/>
      <c r="FC56" s="94"/>
      <c r="FD56" s="94"/>
      <c r="FE56" s="94"/>
      <c r="FF56" s="95"/>
      <c r="FG56" s="90">
        <f t="shared" si="9"/>
        <v>1.5799999999999996</v>
      </c>
      <c r="FH56" s="91"/>
      <c r="FI56" s="91"/>
      <c r="FJ56" s="91"/>
      <c r="FK56" s="91"/>
      <c r="FL56" s="91"/>
      <c r="FM56" s="91"/>
      <c r="FN56" s="91"/>
      <c r="FO56" s="91"/>
      <c r="FP56" s="91"/>
      <c r="FQ56" s="92"/>
      <c r="FR56" s="93"/>
      <c r="FS56" s="94"/>
      <c r="FT56" s="94"/>
      <c r="FU56" s="94"/>
      <c r="FV56" s="94"/>
      <c r="FW56" s="94"/>
      <c r="FX56" s="94"/>
      <c r="FY56" s="94"/>
      <c r="FZ56" s="94"/>
      <c r="GA56" s="95"/>
      <c r="GB56" s="93"/>
      <c r="GC56" s="94"/>
      <c r="GD56" s="94"/>
      <c r="GE56" s="94"/>
      <c r="GF56" s="94"/>
      <c r="GG56" s="95"/>
      <c r="GH56" s="90">
        <v>1.5799999999999996</v>
      </c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2"/>
      <c r="GT56" s="93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324"/>
      <c r="HG56" s="288"/>
      <c r="HH56" s="288"/>
      <c r="HI56" s="288"/>
      <c r="HJ56" s="288"/>
      <c r="HK56" s="288"/>
      <c r="HL56" s="288"/>
      <c r="HM56" s="288"/>
      <c r="HN56" s="288"/>
      <c r="HO56" s="288"/>
      <c r="HP56" s="288"/>
      <c r="HQ56" s="288"/>
      <c r="HR56" s="288"/>
      <c r="HS56" s="288"/>
      <c r="HT56" s="288"/>
      <c r="HU56" s="288"/>
      <c r="HV56" s="288"/>
      <c r="HW56" s="288"/>
      <c r="HX56" s="288"/>
      <c r="HY56" s="288"/>
      <c r="HZ56" s="288"/>
      <c r="IA56" s="288"/>
      <c r="IB56" s="325"/>
    </row>
    <row r="57" spans="1:236" s="3" customFormat="1" ht="12.75" customHeight="1">
      <c r="A57" s="73" t="s">
        <v>53</v>
      </c>
      <c r="B57" s="74"/>
      <c r="C57" s="74"/>
      <c r="D57" s="74"/>
      <c r="E57" s="75"/>
      <c r="F57" s="122" t="s">
        <v>99</v>
      </c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  <c r="AJ57" s="79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125">
        <f t="shared" si="7"/>
        <v>0.78</v>
      </c>
      <c r="AV57" s="125"/>
      <c r="AW57" s="125"/>
      <c r="AX57" s="125"/>
      <c r="AY57" s="125"/>
      <c r="AZ57" s="125"/>
      <c r="BA57" s="125"/>
      <c r="BB57" s="64"/>
      <c r="BC57" s="117">
        <f>BS57+CI57+CY57+DO57</f>
        <v>0.970814</v>
      </c>
      <c r="BD57" s="117"/>
      <c r="BE57" s="117"/>
      <c r="BF57" s="117"/>
      <c r="BG57" s="117"/>
      <c r="BH57" s="117"/>
      <c r="BI57" s="117"/>
      <c r="BJ57" s="117"/>
      <c r="BK57" s="120"/>
      <c r="BL57" s="120"/>
      <c r="BM57" s="120"/>
      <c r="BN57" s="120"/>
      <c r="BO57" s="120"/>
      <c r="BP57" s="120"/>
      <c r="BQ57" s="120"/>
      <c r="BR57" s="121"/>
      <c r="BS57" s="70"/>
      <c r="BT57" s="71"/>
      <c r="BU57" s="71"/>
      <c r="BV57" s="71"/>
      <c r="BW57" s="71"/>
      <c r="BX57" s="71"/>
      <c r="BY57" s="71"/>
      <c r="BZ57" s="72"/>
      <c r="CA57" s="119">
        <v>0.78</v>
      </c>
      <c r="CB57" s="120"/>
      <c r="CC57" s="120"/>
      <c r="CD57" s="120"/>
      <c r="CE57" s="120"/>
      <c r="CF57" s="120"/>
      <c r="CG57" s="120"/>
      <c r="CH57" s="121"/>
      <c r="CI57" s="70">
        <f>0.081832+0.157967</f>
        <v>0.23979899999999998</v>
      </c>
      <c r="CJ57" s="71"/>
      <c r="CK57" s="71"/>
      <c r="CL57" s="71"/>
      <c r="CM57" s="71"/>
      <c r="CN57" s="71"/>
      <c r="CO57" s="71"/>
      <c r="CP57" s="72"/>
      <c r="CQ57" s="87"/>
      <c r="CR57" s="88"/>
      <c r="CS57" s="88"/>
      <c r="CT57" s="88"/>
      <c r="CU57" s="88"/>
      <c r="CV57" s="88"/>
      <c r="CW57" s="88"/>
      <c r="CX57" s="89"/>
      <c r="CY57" s="56">
        <f>0.088471+0.642544</f>
        <v>0.731015</v>
      </c>
      <c r="CZ57" s="57"/>
      <c r="DA57" s="57"/>
      <c r="DB57" s="57"/>
      <c r="DC57" s="57"/>
      <c r="DD57" s="57"/>
      <c r="DE57" s="57"/>
      <c r="DF57" s="58"/>
      <c r="DG57" s="119"/>
      <c r="DH57" s="120"/>
      <c r="DI57" s="120"/>
      <c r="DJ57" s="120"/>
      <c r="DK57" s="120"/>
      <c r="DL57" s="120"/>
      <c r="DM57" s="120"/>
      <c r="DN57" s="121"/>
      <c r="DO57" s="139"/>
      <c r="DP57" s="85"/>
      <c r="DQ57" s="85"/>
      <c r="DR57" s="85"/>
      <c r="DS57" s="85"/>
      <c r="DT57" s="85"/>
      <c r="DU57" s="85"/>
      <c r="DV57" s="86"/>
      <c r="DW57" s="96">
        <f t="shared" si="8"/>
        <v>0.970814</v>
      </c>
      <c r="DX57" s="103"/>
      <c r="DY57" s="103"/>
      <c r="DZ57" s="103"/>
      <c r="EA57" s="103"/>
      <c r="EB57" s="103"/>
      <c r="EC57" s="103"/>
      <c r="ED57" s="103"/>
      <c r="EE57" s="104"/>
      <c r="EF57" s="96"/>
      <c r="EG57" s="97"/>
      <c r="EH57" s="97"/>
      <c r="EI57" s="97"/>
      <c r="EJ57" s="97"/>
      <c r="EK57" s="97"/>
      <c r="EL57" s="97"/>
      <c r="EM57" s="97"/>
      <c r="EN57" s="98"/>
      <c r="EO57" s="79"/>
      <c r="EP57" s="80"/>
      <c r="EQ57" s="80"/>
      <c r="ER57" s="80"/>
      <c r="ES57" s="80"/>
      <c r="ET57" s="80"/>
      <c r="EU57" s="80"/>
      <c r="EV57" s="80"/>
      <c r="EW57" s="81"/>
      <c r="EX57" s="79"/>
      <c r="EY57" s="80"/>
      <c r="EZ57" s="80"/>
      <c r="FA57" s="80"/>
      <c r="FB57" s="80"/>
      <c r="FC57" s="80"/>
      <c r="FD57" s="80"/>
      <c r="FE57" s="80"/>
      <c r="FF57" s="81"/>
      <c r="FG57" s="82">
        <f t="shared" si="9"/>
        <v>-0.19081399999999993</v>
      </c>
      <c r="FH57" s="83"/>
      <c r="FI57" s="83"/>
      <c r="FJ57" s="83"/>
      <c r="FK57" s="83"/>
      <c r="FL57" s="83"/>
      <c r="FM57" s="83"/>
      <c r="FN57" s="83"/>
      <c r="FO57" s="83"/>
      <c r="FP57" s="83"/>
      <c r="FQ57" s="84"/>
      <c r="FR57" s="79"/>
      <c r="FS57" s="80"/>
      <c r="FT57" s="80"/>
      <c r="FU57" s="80"/>
      <c r="FV57" s="80"/>
      <c r="FW57" s="80"/>
      <c r="FX57" s="80"/>
      <c r="FY57" s="80"/>
      <c r="FZ57" s="80"/>
      <c r="GA57" s="81"/>
      <c r="GB57" s="79"/>
      <c r="GC57" s="80"/>
      <c r="GD57" s="80"/>
      <c r="GE57" s="80"/>
      <c r="GF57" s="80"/>
      <c r="GG57" s="81"/>
      <c r="GH57" s="82">
        <v>-0.19081399999999993</v>
      </c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4"/>
      <c r="GT57" s="79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324"/>
      <c r="HG57" s="288"/>
      <c r="HH57" s="288"/>
      <c r="HI57" s="288"/>
      <c r="HJ57" s="288"/>
      <c r="HK57" s="288"/>
      <c r="HL57" s="288"/>
      <c r="HM57" s="288"/>
      <c r="HN57" s="288"/>
      <c r="HO57" s="288"/>
      <c r="HP57" s="288"/>
      <c r="HQ57" s="288"/>
      <c r="HR57" s="288"/>
      <c r="HS57" s="288"/>
      <c r="HT57" s="288"/>
      <c r="HU57" s="288"/>
      <c r="HV57" s="288"/>
      <c r="HW57" s="288"/>
      <c r="HX57" s="288"/>
      <c r="HY57" s="288"/>
      <c r="HZ57" s="288"/>
      <c r="IA57" s="288"/>
      <c r="IB57" s="325"/>
    </row>
    <row r="58" spans="1:236" s="3" customFormat="1" ht="12.75" customHeight="1">
      <c r="A58" s="73" t="s">
        <v>54</v>
      </c>
      <c r="B58" s="74"/>
      <c r="C58" s="74"/>
      <c r="D58" s="74"/>
      <c r="E58" s="75"/>
      <c r="F58" s="122" t="s">
        <v>100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  <c r="AJ58" s="79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125">
        <f t="shared" si="7"/>
        <v>1.66</v>
      </c>
      <c r="AV58" s="125"/>
      <c r="AW58" s="125"/>
      <c r="AX58" s="125"/>
      <c r="AY58" s="125"/>
      <c r="AZ58" s="125"/>
      <c r="BA58" s="125"/>
      <c r="BB58" s="64"/>
      <c r="BC58" s="117">
        <v>1.16</v>
      </c>
      <c r="BD58" s="117"/>
      <c r="BE58" s="117"/>
      <c r="BF58" s="117"/>
      <c r="BG58" s="117"/>
      <c r="BH58" s="117"/>
      <c r="BI58" s="117"/>
      <c r="BJ58" s="117"/>
      <c r="BK58" s="120"/>
      <c r="BL58" s="120"/>
      <c r="BM58" s="120"/>
      <c r="BN58" s="120"/>
      <c r="BO58" s="120"/>
      <c r="BP58" s="120"/>
      <c r="BQ58" s="120"/>
      <c r="BR58" s="121"/>
      <c r="BS58" s="70">
        <v>0.22</v>
      </c>
      <c r="BT58" s="71"/>
      <c r="BU58" s="71"/>
      <c r="BV58" s="71"/>
      <c r="BW58" s="71"/>
      <c r="BX58" s="71"/>
      <c r="BY58" s="71"/>
      <c r="BZ58" s="72"/>
      <c r="CA58" s="119">
        <v>1.66</v>
      </c>
      <c r="CB58" s="120"/>
      <c r="CC58" s="120"/>
      <c r="CD58" s="120"/>
      <c r="CE58" s="120"/>
      <c r="CF58" s="120"/>
      <c r="CG58" s="120"/>
      <c r="CH58" s="121"/>
      <c r="CI58" s="70">
        <v>0.082399</v>
      </c>
      <c r="CJ58" s="71"/>
      <c r="CK58" s="71"/>
      <c r="CL58" s="71"/>
      <c r="CM58" s="71"/>
      <c r="CN58" s="71"/>
      <c r="CO58" s="71"/>
      <c r="CP58" s="72"/>
      <c r="CQ58" s="87"/>
      <c r="CR58" s="88"/>
      <c r="CS58" s="88"/>
      <c r="CT58" s="88"/>
      <c r="CU58" s="88"/>
      <c r="CV58" s="88"/>
      <c r="CW58" s="88"/>
      <c r="CX58" s="89"/>
      <c r="CY58" s="56">
        <v>0.86</v>
      </c>
      <c r="CZ58" s="65"/>
      <c r="DA58" s="65"/>
      <c r="DB58" s="65"/>
      <c r="DC58" s="65"/>
      <c r="DD58" s="65"/>
      <c r="DE58" s="65"/>
      <c r="DF58" s="66"/>
      <c r="DG58" s="119"/>
      <c r="DH58" s="120"/>
      <c r="DI58" s="120"/>
      <c r="DJ58" s="120"/>
      <c r="DK58" s="120"/>
      <c r="DL58" s="120"/>
      <c r="DM58" s="120"/>
      <c r="DN58" s="121"/>
      <c r="DO58" s="139"/>
      <c r="DP58" s="85"/>
      <c r="DQ58" s="85"/>
      <c r="DR58" s="85"/>
      <c r="DS58" s="85"/>
      <c r="DT58" s="85"/>
      <c r="DU58" s="85"/>
      <c r="DV58" s="86"/>
      <c r="DW58" s="96">
        <f t="shared" si="8"/>
        <v>1.16</v>
      </c>
      <c r="DX58" s="103"/>
      <c r="DY58" s="103"/>
      <c r="DZ58" s="103"/>
      <c r="EA58" s="103"/>
      <c r="EB58" s="103"/>
      <c r="EC58" s="103"/>
      <c r="ED58" s="103"/>
      <c r="EE58" s="104"/>
      <c r="EF58" s="96"/>
      <c r="EG58" s="97"/>
      <c r="EH58" s="97"/>
      <c r="EI58" s="97"/>
      <c r="EJ58" s="97"/>
      <c r="EK58" s="97"/>
      <c r="EL58" s="97"/>
      <c r="EM58" s="97"/>
      <c r="EN58" s="98"/>
      <c r="EO58" s="79"/>
      <c r="EP58" s="80"/>
      <c r="EQ58" s="80"/>
      <c r="ER58" s="80"/>
      <c r="ES58" s="80"/>
      <c r="ET58" s="80"/>
      <c r="EU58" s="80"/>
      <c r="EV58" s="80"/>
      <c r="EW58" s="81"/>
      <c r="EX58" s="79"/>
      <c r="EY58" s="80"/>
      <c r="EZ58" s="80"/>
      <c r="FA58" s="80"/>
      <c r="FB58" s="80"/>
      <c r="FC58" s="80"/>
      <c r="FD58" s="80"/>
      <c r="FE58" s="80"/>
      <c r="FF58" s="81"/>
      <c r="FG58" s="82">
        <f>SUM(AU58-BC58)</f>
        <v>0.5</v>
      </c>
      <c r="FH58" s="83"/>
      <c r="FI58" s="83"/>
      <c r="FJ58" s="83"/>
      <c r="FK58" s="83"/>
      <c r="FL58" s="83"/>
      <c r="FM58" s="83"/>
      <c r="FN58" s="83"/>
      <c r="FO58" s="83"/>
      <c r="FP58" s="83"/>
      <c r="FQ58" s="84"/>
      <c r="FR58" s="79"/>
      <c r="FS58" s="80"/>
      <c r="FT58" s="80"/>
      <c r="FU58" s="80"/>
      <c r="FV58" s="80"/>
      <c r="FW58" s="80"/>
      <c r="FX58" s="80"/>
      <c r="FY58" s="80"/>
      <c r="FZ58" s="80"/>
      <c r="GA58" s="81"/>
      <c r="GB58" s="79"/>
      <c r="GC58" s="80"/>
      <c r="GD58" s="80"/>
      <c r="GE58" s="80"/>
      <c r="GF58" s="80"/>
      <c r="GG58" s="81"/>
      <c r="GH58" s="82">
        <v>0.5</v>
      </c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4"/>
      <c r="GT58" s="79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324"/>
      <c r="HG58" s="288"/>
      <c r="HH58" s="288"/>
      <c r="HI58" s="288"/>
      <c r="HJ58" s="288"/>
      <c r="HK58" s="288"/>
      <c r="HL58" s="288"/>
      <c r="HM58" s="288"/>
      <c r="HN58" s="288"/>
      <c r="HO58" s="288"/>
      <c r="HP58" s="288"/>
      <c r="HQ58" s="288"/>
      <c r="HR58" s="288"/>
      <c r="HS58" s="288"/>
      <c r="HT58" s="288"/>
      <c r="HU58" s="288"/>
      <c r="HV58" s="288"/>
      <c r="HW58" s="288"/>
      <c r="HX58" s="288"/>
      <c r="HY58" s="288"/>
      <c r="HZ58" s="288"/>
      <c r="IA58" s="288"/>
      <c r="IB58" s="325"/>
    </row>
    <row r="59" spans="1:236" s="3" customFormat="1" ht="48" customHeight="1" thickBot="1">
      <c r="A59" s="73" t="s">
        <v>60</v>
      </c>
      <c r="B59" s="74"/>
      <c r="C59" s="74"/>
      <c r="D59" s="74"/>
      <c r="E59" s="75"/>
      <c r="F59" s="158" t="s">
        <v>124</v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60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162"/>
      <c r="AU59" s="136">
        <f t="shared" si="7"/>
        <v>0</v>
      </c>
      <c r="AV59" s="136"/>
      <c r="AW59" s="136"/>
      <c r="AX59" s="136"/>
      <c r="AY59" s="136"/>
      <c r="AZ59" s="136"/>
      <c r="BA59" s="136"/>
      <c r="BB59" s="139"/>
      <c r="BC59" s="163">
        <f>SUM(BS59,CI59,CY59,DO59)</f>
        <v>1.408626</v>
      </c>
      <c r="BD59" s="164"/>
      <c r="BE59" s="164"/>
      <c r="BF59" s="164"/>
      <c r="BG59" s="164"/>
      <c r="BH59" s="164"/>
      <c r="BI59" s="164"/>
      <c r="BJ59" s="165"/>
      <c r="BK59" s="166"/>
      <c r="BL59" s="154"/>
      <c r="BM59" s="154"/>
      <c r="BN59" s="154"/>
      <c r="BO59" s="154"/>
      <c r="BP59" s="154"/>
      <c r="BQ59" s="154"/>
      <c r="BR59" s="154"/>
      <c r="BS59" s="54">
        <f>0.065529+0.083097</f>
        <v>0.148626</v>
      </c>
      <c r="BT59" s="54"/>
      <c r="BU59" s="54"/>
      <c r="BV59" s="54"/>
      <c r="BW59" s="54"/>
      <c r="BX59" s="54"/>
      <c r="BY59" s="54"/>
      <c r="BZ59" s="54"/>
      <c r="CA59" s="154"/>
      <c r="CB59" s="154"/>
      <c r="CC59" s="154"/>
      <c r="CD59" s="154"/>
      <c r="CE59" s="154"/>
      <c r="CF59" s="154"/>
      <c r="CG59" s="154"/>
      <c r="CH59" s="154"/>
      <c r="CI59" s="54">
        <v>0.283</v>
      </c>
      <c r="CJ59" s="54"/>
      <c r="CK59" s="54"/>
      <c r="CL59" s="54"/>
      <c r="CM59" s="54"/>
      <c r="CN59" s="54"/>
      <c r="CO59" s="54"/>
      <c r="CP59" s="54"/>
      <c r="CQ59" s="55"/>
      <c r="CR59" s="55"/>
      <c r="CS59" s="55"/>
      <c r="CT59" s="55"/>
      <c r="CU59" s="55"/>
      <c r="CV59" s="55"/>
      <c r="CW59" s="55"/>
      <c r="CX59" s="55"/>
      <c r="CY59" s="313">
        <v>0.348</v>
      </c>
      <c r="CZ59" s="314"/>
      <c r="DA59" s="314"/>
      <c r="DB59" s="314"/>
      <c r="DC59" s="314"/>
      <c r="DD59" s="314"/>
      <c r="DE59" s="314"/>
      <c r="DF59" s="315"/>
      <c r="DG59" s="154"/>
      <c r="DH59" s="154"/>
      <c r="DI59" s="154"/>
      <c r="DJ59" s="154"/>
      <c r="DK59" s="154"/>
      <c r="DL59" s="154"/>
      <c r="DM59" s="154"/>
      <c r="DN59" s="154"/>
      <c r="DO59" s="54">
        <v>0.629</v>
      </c>
      <c r="DP59" s="54"/>
      <c r="DQ59" s="54"/>
      <c r="DR59" s="54"/>
      <c r="DS59" s="54"/>
      <c r="DT59" s="54"/>
      <c r="DU59" s="54"/>
      <c r="DV59" s="54"/>
      <c r="DW59" s="96">
        <f t="shared" si="8"/>
        <v>1.408626</v>
      </c>
      <c r="DX59" s="103"/>
      <c r="DY59" s="103"/>
      <c r="DZ59" s="103"/>
      <c r="EA59" s="103"/>
      <c r="EB59" s="103"/>
      <c r="EC59" s="103"/>
      <c r="ED59" s="103"/>
      <c r="EE59" s="104"/>
      <c r="EF59" s="96">
        <v>0.629</v>
      </c>
      <c r="EG59" s="97"/>
      <c r="EH59" s="97"/>
      <c r="EI59" s="97"/>
      <c r="EJ59" s="97"/>
      <c r="EK59" s="97"/>
      <c r="EL59" s="97"/>
      <c r="EM59" s="97"/>
      <c r="EN59" s="98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161">
        <f t="shared" si="9"/>
        <v>-1.408626</v>
      </c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161">
        <v>-1.408626</v>
      </c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162"/>
      <c r="HF59" s="326"/>
      <c r="HG59" s="327"/>
      <c r="HH59" s="327"/>
      <c r="HI59" s="327"/>
      <c r="HJ59" s="327"/>
      <c r="HK59" s="327"/>
      <c r="HL59" s="327"/>
      <c r="HM59" s="327"/>
      <c r="HN59" s="327"/>
      <c r="HO59" s="327"/>
      <c r="HP59" s="327"/>
      <c r="HQ59" s="327"/>
      <c r="HR59" s="327"/>
      <c r="HS59" s="327"/>
      <c r="HT59" s="327"/>
      <c r="HU59" s="327"/>
      <c r="HV59" s="327"/>
      <c r="HW59" s="327"/>
      <c r="HX59" s="327"/>
      <c r="HY59" s="327"/>
      <c r="HZ59" s="327"/>
      <c r="IA59" s="327"/>
      <c r="IB59" s="328"/>
    </row>
    <row r="60" spans="1:236" s="3" customFormat="1" ht="14.25" customHeight="1" thickBot="1">
      <c r="A60" s="263"/>
      <c r="B60" s="263"/>
      <c r="C60" s="263"/>
      <c r="D60" s="263"/>
      <c r="E60" s="263"/>
      <c r="F60" s="252" t="s">
        <v>34</v>
      </c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67">
        <f>SUM(CA60,CQ60)</f>
        <v>2.7199999999999998</v>
      </c>
      <c r="AV60" s="185"/>
      <c r="AW60" s="185"/>
      <c r="AX60" s="185"/>
      <c r="AY60" s="185"/>
      <c r="AZ60" s="185"/>
      <c r="BA60" s="185"/>
      <c r="BB60" s="185"/>
      <c r="BC60" s="167">
        <v>4.16</v>
      </c>
      <c r="BD60" s="167"/>
      <c r="BE60" s="167"/>
      <c r="BF60" s="167"/>
      <c r="BG60" s="167"/>
      <c r="BH60" s="167"/>
      <c r="BI60" s="167"/>
      <c r="BJ60" s="167"/>
      <c r="BK60" s="157">
        <f>SUM(BK61)</f>
        <v>0</v>
      </c>
      <c r="BL60" s="157"/>
      <c r="BM60" s="157"/>
      <c r="BN60" s="157"/>
      <c r="BO60" s="157"/>
      <c r="BP60" s="157"/>
      <c r="BQ60" s="157"/>
      <c r="BR60" s="157"/>
      <c r="BS60" s="155">
        <f>SUM(BS65:BZ70)</f>
        <v>0.35100000000000003</v>
      </c>
      <c r="BT60" s="155"/>
      <c r="BU60" s="155"/>
      <c r="BV60" s="155"/>
      <c r="BW60" s="155"/>
      <c r="BX60" s="155"/>
      <c r="BY60" s="155"/>
      <c r="BZ60" s="155"/>
      <c r="CA60" s="157">
        <f>SUM(CA61:CH69)</f>
        <v>0.51</v>
      </c>
      <c r="CB60" s="181"/>
      <c r="CC60" s="181"/>
      <c r="CD60" s="181"/>
      <c r="CE60" s="181"/>
      <c r="CF60" s="181"/>
      <c r="CG60" s="181"/>
      <c r="CH60" s="181"/>
      <c r="CI60" s="259">
        <f>SUM(CI62:CP71)</f>
        <v>2.110198</v>
      </c>
      <c r="CJ60" s="156"/>
      <c r="CK60" s="156"/>
      <c r="CL60" s="156"/>
      <c r="CM60" s="156"/>
      <c r="CN60" s="156"/>
      <c r="CO60" s="156"/>
      <c r="CP60" s="156"/>
      <c r="CQ60" s="157">
        <f>SUM(CQ61:CX70)</f>
        <v>2.21</v>
      </c>
      <c r="CR60" s="181"/>
      <c r="CS60" s="181"/>
      <c r="CT60" s="181"/>
      <c r="CU60" s="181"/>
      <c r="CV60" s="181"/>
      <c r="CW60" s="181"/>
      <c r="CX60" s="181"/>
      <c r="CY60" s="178">
        <f>SUM(CY61:DF71)</f>
        <v>1.6880000000000002</v>
      </c>
      <c r="CZ60" s="178"/>
      <c r="DA60" s="178"/>
      <c r="DB60" s="178"/>
      <c r="DC60" s="178"/>
      <c r="DD60" s="178"/>
      <c r="DE60" s="178"/>
      <c r="DF60" s="178"/>
      <c r="DG60" s="157">
        <f>SUM(DG61:DN70)</f>
        <v>0</v>
      </c>
      <c r="DH60" s="181"/>
      <c r="DI60" s="181"/>
      <c r="DJ60" s="181"/>
      <c r="DK60" s="181"/>
      <c r="DL60" s="181"/>
      <c r="DM60" s="181"/>
      <c r="DN60" s="181"/>
      <c r="DO60" s="312"/>
      <c r="DP60" s="312"/>
      <c r="DQ60" s="312"/>
      <c r="DR60" s="312"/>
      <c r="DS60" s="312"/>
      <c r="DT60" s="312"/>
      <c r="DU60" s="312"/>
      <c r="DV60" s="312"/>
      <c r="DW60" s="167">
        <v>4.16</v>
      </c>
      <c r="DX60" s="167"/>
      <c r="DY60" s="167"/>
      <c r="DZ60" s="167"/>
      <c r="EA60" s="167"/>
      <c r="EB60" s="167"/>
      <c r="EC60" s="167"/>
      <c r="ED60" s="167"/>
      <c r="EE60" s="167"/>
      <c r="EF60" s="167">
        <f>SUM(EF61:EN71)</f>
        <v>0</v>
      </c>
      <c r="EG60" s="167"/>
      <c r="EH60" s="167"/>
      <c r="EI60" s="167"/>
      <c r="EJ60" s="167"/>
      <c r="EK60" s="167"/>
      <c r="EL60" s="167"/>
      <c r="EM60" s="167"/>
      <c r="EN60" s="167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67">
        <f>SUM(FG61:FQ71)</f>
        <v>-1.429198</v>
      </c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73">
        <f>SUM(GH61:GS71)</f>
        <v>-1.429198</v>
      </c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74"/>
      <c r="HF60" s="266"/>
      <c r="HG60" s="266"/>
      <c r="HH60" s="266"/>
      <c r="HI60" s="266"/>
      <c r="HJ60" s="266"/>
      <c r="HK60" s="266"/>
      <c r="HL60" s="266"/>
      <c r="HM60" s="266"/>
      <c r="HN60" s="266"/>
      <c r="HO60" s="266"/>
      <c r="HP60" s="266"/>
      <c r="HQ60" s="266"/>
      <c r="HR60" s="266"/>
      <c r="HS60" s="266"/>
      <c r="HT60" s="266"/>
      <c r="HU60" s="266"/>
      <c r="HV60" s="266"/>
      <c r="HW60" s="266"/>
      <c r="HX60" s="266"/>
      <c r="HY60" s="266"/>
      <c r="HZ60" s="266"/>
      <c r="IA60" s="266"/>
      <c r="IB60" s="266"/>
    </row>
    <row r="61" spans="1:236" s="3" customFormat="1" ht="12.75" customHeight="1">
      <c r="A61" s="142" t="s">
        <v>19</v>
      </c>
      <c r="B61" s="143"/>
      <c r="C61" s="143"/>
      <c r="D61" s="143"/>
      <c r="E61" s="144"/>
      <c r="F61" s="287" t="s">
        <v>101</v>
      </c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9"/>
      <c r="AJ61" s="195"/>
      <c r="AK61" s="196"/>
      <c r="AL61" s="196"/>
      <c r="AM61" s="196"/>
      <c r="AN61" s="196"/>
      <c r="AO61" s="196"/>
      <c r="AP61" s="196"/>
      <c r="AQ61" s="196"/>
      <c r="AR61" s="196"/>
      <c r="AS61" s="196"/>
      <c r="AT61" s="197"/>
      <c r="AU61" s="198">
        <f>SUM(BK61,CA61,CQ61,DG61)</f>
        <v>0.29</v>
      </c>
      <c r="AV61" s="196"/>
      <c r="AW61" s="196"/>
      <c r="AX61" s="196"/>
      <c r="AY61" s="196"/>
      <c r="AZ61" s="196"/>
      <c r="BA61" s="196"/>
      <c r="BB61" s="196"/>
      <c r="BC61" s="282">
        <f aca="true" t="shared" si="10" ref="BC61:BC71">BS61+CI61+CY61+DO61</f>
        <v>0.24</v>
      </c>
      <c r="BD61" s="282"/>
      <c r="BE61" s="282"/>
      <c r="BF61" s="282"/>
      <c r="BG61" s="282"/>
      <c r="BH61" s="282"/>
      <c r="BI61" s="282"/>
      <c r="BJ61" s="282"/>
      <c r="BK61" s="290"/>
      <c r="BL61" s="290"/>
      <c r="BM61" s="290"/>
      <c r="BN61" s="290"/>
      <c r="BO61" s="290"/>
      <c r="BP61" s="290"/>
      <c r="BQ61" s="290"/>
      <c r="BR61" s="291"/>
      <c r="BS61" s="151"/>
      <c r="BT61" s="152"/>
      <c r="BU61" s="152"/>
      <c r="BV61" s="152"/>
      <c r="BW61" s="152"/>
      <c r="BX61" s="152"/>
      <c r="BY61" s="152"/>
      <c r="BZ61" s="153"/>
      <c r="CA61" s="292">
        <v>0.29</v>
      </c>
      <c r="CB61" s="290"/>
      <c r="CC61" s="290"/>
      <c r="CD61" s="290"/>
      <c r="CE61" s="290"/>
      <c r="CF61" s="290"/>
      <c r="CG61" s="290"/>
      <c r="CH61" s="291"/>
      <c r="CI61" s="293"/>
      <c r="CJ61" s="294"/>
      <c r="CK61" s="294"/>
      <c r="CL61" s="294"/>
      <c r="CM61" s="294"/>
      <c r="CN61" s="294"/>
      <c r="CO61" s="294"/>
      <c r="CP61" s="295"/>
      <c r="CQ61" s="292"/>
      <c r="CR61" s="290"/>
      <c r="CS61" s="290"/>
      <c r="CT61" s="290"/>
      <c r="CU61" s="290"/>
      <c r="CV61" s="290"/>
      <c r="CW61" s="290"/>
      <c r="CX61" s="291"/>
      <c r="CY61" s="296">
        <v>0.24</v>
      </c>
      <c r="CZ61" s="297"/>
      <c r="DA61" s="297"/>
      <c r="DB61" s="297"/>
      <c r="DC61" s="297"/>
      <c r="DD61" s="297"/>
      <c r="DE61" s="297"/>
      <c r="DF61" s="298"/>
      <c r="DG61" s="292"/>
      <c r="DH61" s="290"/>
      <c r="DI61" s="290"/>
      <c r="DJ61" s="290"/>
      <c r="DK61" s="290"/>
      <c r="DL61" s="290"/>
      <c r="DM61" s="290"/>
      <c r="DN61" s="291"/>
      <c r="DO61" s="296"/>
      <c r="DP61" s="297"/>
      <c r="DQ61" s="297"/>
      <c r="DR61" s="297"/>
      <c r="DS61" s="297"/>
      <c r="DT61" s="297"/>
      <c r="DU61" s="297"/>
      <c r="DV61" s="298"/>
      <c r="DW61" s="311">
        <f>BC61</f>
        <v>0.24</v>
      </c>
      <c r="DX61" s="311"/>
      <c r="DY61" s="311"/>
      <c r="DZ61" s="311"/>
      <c r="EA61" s="311"/>
      <c r="EB61" s="311"/>
      <c r="EC61" s="311"/>
      <c r="ED61" s="311"/>
      <c r="EE61" s="311"/>
      <c r="EF61" s="311"/>
      <c r="EG61" s="311"/>
      <c r="EH61" s="311"/>
      <c r="EI61" s="311"/>
      <c r="EJ61" s="311"/>
      <c r="EK61" s="311"/>
      <c r="EL61" s="311"/>
      <c r="EM61" s="311"/>
      <c r="EN61" s="311"/>
      <c r="EO61" s="195"/>
      <c r="EP61" s="196"/>
      <c r="EQ61" s="196"/>
      <c r="ER61" s="196"/>
      <c r="ES61" s="196"/>
      <c r="ET61" s="196"/>
      <c r="EU61" s="196"/>
      <c r="EV61" s="196"/>
      <c r="EW61" s="197"/>
      <c r="EX61" s="195"/>
      <c r="EY61" s="196"/>
      <c r="EZ61" s="196"/>
      <c r="FA61" s="196"/>
      <c r="FB61" s="196"/>
      <c r="FC61" s="196"/>
      <c r="FD61" s="196"/>
      <c r="FE61" s="196"/>
      <c r="FF61" s="197"/>
      <c r="FG61" s="198">
        <f aca="true" t="shared" si="11" ref="FG61:FG70">SUM(AU61-BC61)</f>
        <v>0.04999999999999999</v>
      </c>
      <c r="FH61" s="199"/>
      <c r="FI61" s="199"/>
      <c r="FJ61" s="199"/>
      <c r="FK61" s="199"/>
      <c r="FL61" s="199"/>
      <c r="FM61" s="199"/>
      <c r="FN61" s="199"/>
      <c r="FO61" s="199"/>
      <c r="FP61" s="199"/>
      <c r="FQ61" s="200"/>
      <c r="FR61" s="195"/>
      <c r="FS61" s="196"/>
      <c r="FT61" s="196"/>
      <c r="FU61" s="196"/>
      <c r="FV61" s="196"/>
      <c r="FW61" s="196"/>
      <c r="FX61" s="196"/>
      <c r="FY61" s="196"/>
      <c r="FZ61" s="196"/>
      <c r="GA61" s="197"/>
      <c r="GB61" s="195"/>
      <c r="GC61" s="196"/>
      <c r="GD61" s="196"/>
      <c r="GE61" s="196"/>
      <c r="GF61" s="196"/>
      <c r="GG61" s="197"/>
      <c r="GH61" s="198">
        <v>0.04999999999999999</v>
      </c>
      <c r="GI61" s="199"/>
      <c r="GJ61" s="199"/>
      <c r="GK61" s="199"/>
      <c r="GL61" s="199"/>
      <c r="GM61" s="199"/>
      <c r="GN61" s="199"/>
      <c r="GO61" s="199"/>
      <c r="GP61" s="199"/>
      <c r="GQ61" s="199"/>
      <c r="GR61" s="199"/>
      <c r="GS61" s="200"/>
      <c r="GT61" s="195"/>
      <c r="GU61" s="196"/>
      <c r="GV61" s="196"/>
      <c r="GW61" s="196"/>
      <c r="GX61" s="196"/>
      <c r="GY61" s="196"/>
      <c r="GZ61" s="196"/>
      <c r="HA61" s="196"/>
      <c r="HB61" s="196"/>
      <c r="HC61" s="196"/>
      <c r="HD61" s="196"/>
      <c r="HE61" s="196"/>
      <c r="HF61" s="321" t="s">
        <v>130</v>
      </c>
      <c r="HG61" s="322"/>
      <c r="HH61" s="322"/>
      <c r="HI61" s="322"/>
      <c r="HJ61" s="322"/>
      <c r="HK61" s="322"/>
      <c r="HL61" s="322"/>
      <c r="HM61" s="322"/>
      <c r="HN61" s="322"/>
      <c r="HO61" s="322"/>
      <c r="HP61" s="322"/>
      <c r="HQ61" s="322"/>
      <c r="HR61" s="322"/>
      <c r="HS61" s="322"/>
      <c r="HT61" s="322"/>
      <c r="HU61" s="322"/>
      <c r="HV61" s="322"/>
      <c r="HW61" s="322"/>
      <c r="HX61" s="322"/>
      <c r="HY61" s="322"/>
      <c r="HZ61" s="322"/>
      <c r="IA61" s="322"/>
      <c r="IB61" s="323"/>
    </row>
    <row r="62" spans="1:236" s="3" customFormat="1" ht="12.75" customHeight="1">
      <c r="A62" s="141" t="s">
        <v>20</v>
      </c>
      <c r="B62" s="141"/>
      <c r="C62" s="141"/>
      <c r="D62" s="141"/>
      <c r="E62" s="141"/>
      <c r="F62" s="108" t="s">
        <v>102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10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5">
        <f aca="true" t="shared" si="12" ref="AU62:AU69">SUM(BK62,CA62,CQ62,DG62)</f>
        <v>0.22</v>
      </c>
      <c r="AV62" s="138"/>
      <c r="AW62" s="138"/>
      <c r="AX62" s="138"/>
      <c r="AY62" s="138"/>
      <c r="AZ62" s="138"/>
      <c r="BA62" s="138"/>
      <c r="BB62" s="93"/>
      <c r="BC62" s="117">
        <f t="shared" si="10"/>
        <v>0.18</v>
      </c>
      <c r="BD62" s="117"/>
      <c r="BE62" s="117"/>
      <c r="BF62" s="117"/>
      <c r="BG62" s="117"/>
      <c r="BH62" s="117"/>
      <c r="BI62" s="117"/>
      <c r="BJ62" s="117"/>
      <c r="BK62" s="113"/>
      <c r="BL62" s="140"/>
      <c r="BM62" s="140"/>
      <c r="BN62" s="140"/>
      <c r="BO62" s="140"/>
      <c r="BP62" s="140"/>
      <c r="BQ62" s="140"/>
      <c r="BR62" s="140"/>
      <c r="BS62" s="117"/>
      <c r="BT62" s="117"/>
      <c r="BU62" s="117"/>
      <c r="BV62" s="117"/>
      <c r="BW62" s="117"/>
      <c r="BX62" s="117"/>
      <c r="BY62" s="117"/>
      <c r="BZ62" s="117"/>
      <c r="CA62" s="140">
        <v>0.22</v>
      </c>
      <c r="CB62" s="140"/>
      <c r="CC62" s="140"/>
      <c r="CD62" s="140"/>
      <c r="CE62" s="140"/>
      <c r="CF62" s="140"/>
      <c r="CG62" s="140"/>
      <c r="CH62" s="140"/>
      <c r="CI62" s="150"/>
      <c r="CJ62" s="150"/>
      <c r="CK62" s="150"/>
      <c r="CL62" s="150"/>
      <c r="CM62" s="150"/>
      <c r="CN62" s="150"/>
      <c r="CO62" s="150"/>
      <c r="CP62" s="150"/>
      <c r="CQ62" s="140"/>
      <c r="CR62" s="140"/>
      <c r="CS62" s="140"/>
      <c r="CT62" s="140"/>
      <c r="CU62" s="140"/>
      <c r="CV62" s="140"/>
      <c r="CW62" s="140"/>
      <c r="CX62" s="140"/>
      <c r="CY62" s="125">
        <v>0.18</v>
      </c>
      <c r="CZ62" s="125"/>
      <c r="DA62" s="125"/>
      <c r="DB62" s="125"/>
      <c r="DC62" s="125"/>
      <c r="DD62" s="125"/>
      <c r="DE62" s="125"/>
      <c r="DF62" s="125"/>
      <c r="DG62" s="140"/>
      <c r="DH62" s="140"/>
      <c r="DI62" s="140"/>
      <c r="DJ62" s="140"/>
      <c r="DK62" s="140"/>
      <c r="DL62" s="140"/>
      <c r="DM62" s="140"/>
      <c r="DN62" s="140"/>
      <c r="DO62" s="125"/>
      <c r="DP62" s="125"/>
      <c r="DQ62" s="125"/>
      <c r="DR62" s="125"/>
      <c r="DS62" s="125"/>
      <c r="DT62" s="125"/>
      <c r="DU62" s="125"/>
      <c r="DV62" s="125"/>
      <c r="DW62" s="135">
        <f aca="true" t="shared" si="13" ref="DW62:DW71">BC62</f>
        <v>0.18</v>
      </c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5">
        <f t="shared" si="11"/>
        <v>0.04000000000000001</v>
      </c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93"/>
      <c r="FS62" s="94"/>
      <c r="FT62" s="94"/>
      <c r="FU62" s="94"/>
      <c r="FV62" s="94"/>
      <c r="FW62" s="94"/>
      <c r="FX62" s="94"/>
      <c r="FY62" s="94"/>
      <c r="FZ62" s="94"/>
      <c r="GA62" s="95"/>
      <c r="GB62" s="93"/>
      <c r="GC62" s="94"/>
      <c r="GD62" s="94"/>
      <c r="GE62" s="94"/>
      <c r="GF62" s="94"/>
      <c r="GG62" s="95"/>
      <c r="GH62" s="90">
        <v>0.04000000000000001</v>
      </c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2"/>
      <c r="GT62" s="93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324"/>
      <c r="HG62" s="288"/>
      <c r="HH62" s="288"/>
      <c r="HI62" s="288"/>
      <c r="HJ62" s="288"/>
      <c r="HK62" s="288"/>
      <c r="HL62" s="288"/>
      <c r="HM62" s="288"/>
      <c r="HN62" s="288"/>
      <c r="HO62" s="288"/>
      <c r="HP62" s="288"/>
      <c r="HQ62" s="288"/>
      <c r="HR62" s="288"/>
      <c r="HS62" s="288"/>
      <c r="HT62" s="288"/>
      <c r="HU62" s="288"/>
      <c r="HV62" s="288"/>
      <c r="HW62" s="288"/>
      <c r="HX62" s="288"/>
      <c r="HY62" s="288"/>
      <c r="HZ62" s="288"/>
      <c r="IA62" s="288"/>
      <c r="IB62" s="325"/>
    </row>
    <row r="63" spans="1:236" s="3" customFormat="1" ht="12.75" customHeight="1">
      <c r="A63" s="142" t="s">
        <v>30</v>
      </c>
      <c r="B63" s="143"/>
      <c r="C63" s="143"/>
      <c r="D63" s="143"/>
      <c r="E63" s="144"/>
      <c r="F63" s="108" t="s">
        <v>103</v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10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5">
        <f t="shared" si="12"/>
        <v>0.23</v>
      </c>
      <c r="AV63" s="138"/>
      <c r="AW63" s="138"/>
      <c r="AX63" s="138"/>
      <c r="AY63" s="138"/>
      <c r="AZ63" s="138"/>
      <c r="BA63" s="138"/>
      <c r="BB63" s="93"/>
      <c r="BC63" s="117">
        <f t="shared" si="10"/>
        <v>0.2</v>
      </c>
      <c r="BD63" s="117"/>
      <c r="BE63" s="117"/>
      <c r="BF63" s="117"/>
      <c r="BG63" s="117"/>
      <c r="BH63" s="117"/>
      <c r="BI63" s="117"/>
      <c r="BJ63" s="117"/>
      <c r="BK63" s="113"/>
      <c r="BL63" s="140"/>
      <c r="BM63" s="140"/>
      <c r="BN63" s="140"/>
      <c r="BO63" s="140"/>
      <c r="BP63" s="140"/>
      <c r="BQ63" s="140"/>
      <c r="BR63" s="140"/>
      <c r="BS63" s="117"/>
      <c r="BT63" s="117"/>
      <c r="BU63" s="117"/>
      <c r="BV63" s="117"/>
      <c r="BW63" s="117"/>
      <c r="BX63" s="117"/>
      <c r="BY63" s="117"/>
      <c r="BZ63" s="117"/>
      <c r="CA63" s="140"/>
      <c r="CB63" s="140"/>
      <c r="CC63" s="140"/>
      <c r="CD63" s="140"/>
      <c r="CE63" s="140"/>
      <c r="CF63" s="140"/>
      <c r="CG63" s="140"/>
      <c r="CH63" s="140"/>
      <c r="CI63" s="150"/>
      <c r="CJ63" s="150"/>
      <c r="CK63" s="150"/>
      <c r="CL63" s="150"/>
      <c r="CM63" s="150"/>
      <c r="CN63" s="150"/>
      <c r="CO63" s="150"/>
      <c r="CP63" s="150"/>
      <c r="CQ63" s="140">
        <v>0.23</v>
      </c>
      <c r="CR63" s="140"/>
      <c r="CS63" s="140"/>
      <c r="CT63" s="140"/>
      <c r="CU63" s="140"/>
      <c r="CV63" s="140"/>
      <c r="CW63" s="140"/>
      <c r="CX63" s="140"/>
      <c r="CY63" s="64">
        <v>0.2</v>
      </c>
      <c r="CZ63" s="65"/>
      <c r="DA63" s="65"/>
      <c r="DB63" s="65"/>
      <c r="DC63" s="65"/>
      <c r="DD63" s="65"/>
      <c r="DE63" s="65"/>
      <c r="DF63" s="66"/>
      <c r="DG63" s="140"/>
      <c r="DH63" s="140"/>
      <c r="DI63" s="140"/>
      <c r="DJ63" s="140"/>
      <c r="DK63" s="140"/>
      <c r="DL63" s="140"/>
      <c r="DM63" s="140"/>
      <c r="DN63" s="140"/>
      <c r="DO63" s="125"/>
      <c r="DP63" s="125"/>
      <c r="DQ63" s="125"/>
      <c r="DR63" s="125"/>
      <c r="DS63" s="125"/>
      <c r="DT63" s="125"/>
      <c r="DU63" s="125"/>
      <c r="DV63" s="125"/>
      <c r="DW63" s="135">
        <f t="shared" si="13"/>
        <v>0.2</v>
      </c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93"/>
      <c r="EP63" s="94"/>
      <c r="EQ63" s="94"/>
      <c r="ER63" s="94"/>
      <c r="ES63" s="94"/>
      <c r="ET63" s="94"/>
      <c r="EU63" s="94"/>
      <c r="EV63" s="94"/>
      <c r="EW63" s="95"/>
      <c r="EX63" s="93"/>
      <c r="EY63" s="94"/>
      <c r="EZ63" s="94"/>
      <c r="FA63" s="94"/>
      <c r="FB63" s="94"/>
      <c r="FC63" s="94"/>
      <c r="FD63" s="94"/>
      <c r="FE63" s="94"/>
      <c r="FF63" s="95"/>
      <c r="FG63" s="90">
        <f t="shared" si="11"/>
        <v>0.03</v>
      </c>
      <c r="FH63" s="91"/>
      <c r="FI63" s="91"/>
      <c r="FJ63" s="91"/>
      <c r="FK63" s="91"/>
      <c r="FL63" s="91"/>
      <c r="FM63" s="91"/>
      <c r="FN63" s="91"/>
      <c r="FO63" s="91"/>
      <c r="FP63" s="91"/>
      <c r="FQ63" s="92"/>
      <c r="FR63" s="93"/>
      <c r="FS63" s="94"/>
      <c r="FT63" s="94"/>
      <c r="FU63" s="94"/>
      <c r="FV63" s="94"/>
      <c r="FW63" s="94"/>
      <c r="FX63" s="94"/>
      <c r="FY63" s="94"/>
      <c r="FZ63" s="94"/>
      <c r="GA63" s="95"/>
      <c r="GB63" s="93"/>
      <c r="GC63" s="94"/>
      <c r="GD63" s="94"/>
      <c r="GE63" s="94"/>
      <c r="GF63" s="94"/>
      <c r="GG63" s="95"/>
      <c r="GH63" s="90">
        <v>0.03</v>
      </c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2"/>
      <c r="GT63" s="93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324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288"/>
      <c r="HV63" s="288"/>
      <c r="HW63" s="288"/>
      <c r="HX63" s="288"/>
      <c r="HY63" s="288"/>
      <c r="HZ63" s="288"/>
      <c r="IA63" s="288"/>
      <c r="IB63" s="325"/>
    </row>
    <row r="64" spans="1:236" s="3" customFormat="1" ht="12.75" customHeight="1">
      <c r="A64" s="141" t="s">
        <v>31</v>
      </c>
      <c r="B64" s="141"/>
      <c r="C64" s="141"/>
      <c r="D64" s="141"/>
      <c r="E64" s="141"/>
      <c r="F64" s="108" t="s">
        <v>104</v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10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5">
        <f t="shared" si="12"/>
        <v>0.17</v>
      </c>
      <c r="AV64" s="138"/>
      <c r="AW64" s="138"/>
      <c r="AX64" s="138"/>
      <c r="AY64" s="138"/>
      <c r="AZ64" s="138"/>
      <c r="BA64" s="138"/>
      <c r="BB64" s="93"/>
      <c r="BC64" s="117">
        <f t="shared" si="10"/>
        <v>0.146</v>
      </c>
      <c r="BD64" s="117"/>
      <c r="BE64" s="117"/>
      <c r="BF64" s="117"/>
      <c r="BG64" s="117"/>
      <c r="BH64" s="117"/>
      <c r="BI64" s="117"/>
      <c r="BJ64" s="117"/>
      <c r="BK64" s="113"/>
      <c r="BL64" s="140"/>
      <c r="BM64" s="140"/>
      <c r="BN64" s="140"/>
      <c r="BO64" s="140"/>
      <c r="BP64" s="140"/>
      <c r="BQ64" s="140"/>
      <c r="BR64" s="140"/>
      <c r="BS64" s="117"/>
      <c r="BT64" s="117"/>
      <c r="BU64" s="117"/>
      <c r="BV64" s="117"/>
      <c r="BW64" s="117"/>
      <c r="BX64" s="117"/>
      <c r="BY64" s="117"/>
      <c r="BZ64" s="117"/>
      <c r="CA64" s="140"/>
      <c r="CB64" s="140"/>
      <c r="CC64" s="140"/>
      <c r="CD64" s="140"/>
      <c r="CE64" s="140"/>
      <c r="CF64" s="140"/>
      <c r="CG64" s="140"/>
      <c r="CH64" s="140"/>
      <c r="CI64" s="117">
        <v>0.146</v>
      </c>
      <c r="CJ64" s="117"/>
      <c r="CK64" s="117"/>
      <c r="CL64" s="117"/>
      <c r="CM64" s="117"/>
      <c r="CN64" s="117"/>
      <c r="CO64" s="117"/>
      <c r="CP64" s="117"/>
      <c r="CQ64" s="140">
        <v>0.17</v>
      </c>
      <c r="CR64" s="140"/>
      <c r="CS64" s="140"/>
      <c r="CT64" s="140"/>
      <c r="CU64" s="140"/>
      <c r="CV64" s="140"/>
      <c r="CW64" s="140"/>
      <c r="CX64" s="140"/>
      <c r="CY64" s="125"/>
      <c r="CZ64" s="125"/>
      <c r="DA64" s="125"/>
      <c r="DB64" s="125"/>
      <c r="DC64" s="125"/>
      <c r="DD64" s="125"/>
      <c r="DE64" s="125"/>
      <c r="DF64" s="125"/>
      <c r="DG64" s="140"/>
      <c r="DH64" s="140"/>
      <c r="DI64" s="140"/>
      <c r="DJ64" s="140"/>
      <c r="DK64" s="140"/>
      <c r="DL64" s="140"/>
      <c r="DM64" s="140"/>
      <c r="DN64" s="140"/>
      <c r="DO64" s="125"/>
      <c r="DP64" s="125"/>
      <c r="DQ64" s="125"/>
      <c r="DR64" s="125"/>
      <c r="DS64" s="125"/>
      <c r="DT64" s="125"/>
      <c r="DU64" s="125"/>
      <c r="DV64" s="125"/>
      <c r="DW64" s="135">
        <f t="shared" si="13"/>
        <v>0.146</v>
      </c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93"/>
      <c r="EP64" s="94"/>
      <c r="EQ64" s="94"/>
      <c r="ER64" s="94"/>
      <c r="ES64" s="94"/>
      <c r="ET64" s="94"/>
      <c r="EU64" s="94"/>
      <c r="EV64" s="94"/>
      <c r="EW64" s="95"/>
      <c r="EX64" s="93"/>
      <c r="EY64" s="94"/>
      <c r="EZ64" s="94"/>
      <c r="FA64" s="94"/>
      <c r="FB64" s="94"/>
      <c r="FC64" s="94"/>
      <c r="FD64" s="94"/>
      <c r="FE64" s="94"/>
      <c r="FF64" s="95"/>
      <c r="FG64" s="90">
        <f t="shared" si="11"/>
        <v>0.02400000000000002</v>
      </c>
      <c r="FH64" s="91"/>
      <c r="FI64" s="91"/>
      <c r="FJ64" s="91"/>
      <c r="FK64" s="91"/>
      <c r="FL64" s="91"/>
      <c r="FM64" s="91"/>
      <c r="FN64" s="91"/>
      <c r="FO64" s="91"/>
      <c r="FP64" s="91"/>
      <c r="FQ64" s="92"/>
      <c r="FR64" s="93"/>
      <c r="FS64" s="94"/>
      <c r="FT64" s="94"/>
      <c r="FU64" s="94"/>
      <c r="FV64" s="94"/>
      <c r="FW64" s="94"/>
      <c r="FX64" s="94"/>
      <c r="FY64" s="94"/>
      <c r="FZ64" s="94"/>
      <c r="GA64" s="95"/>
      <c r="GB64" s="93"/>
      <c r="GC64" s="94"/>
      <c r="GD64" s="94"/>
      <c r="GE64" s="94"/>
      <c r="GF64" s="94"/>
      <c r="GG64" s="95"/>
      <c r="GH64" s="90">
        <v>0.02400000000000002</v>
      </c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2"/>
      <c r="GT64" s="93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324"/>
      <c r="HG64" s="288"/>
      <c r="HH64" s="288"/>
      <c r="HI64" s="288"/>
      <c r="HJ64" s="288"/>
      <c r="HK64" s="288"/>
      <c r="HL64" s="288"/>
      <c r="HM64" s="288"/>
      <c r="HN64" s="288"/>
      <c r="HO64" s="288"/>
      <c r="HP64" s="288"/>
      <c r="HQ64" s="288"/>
      <c r="HR64" s="288"/>
      <c r="HS64" s="288"/>
      <c r="HT64" s="288"/>
      <c r="HU64" s="288"/>
      <c r="HV64" s="288"/>
      <c r="HW64" s="288"/>
      <c r="HX64" s="288"/>
      <c r="HY64" s="288"/>
      <c r="HZ64" s="288"/>
      <c r="IA64" s="288"/>
      <c r="IB64" s="325"/>
    </row>
    <row r="65" spans="1:236" s="3" customFormat="1" ht="12.75" customHeight="1">
      <c r="A65" s="142" t="s">
        <v>32</v>
      </c>
      <c r="B65" s="143"/>
      <c r="C65" s="143"/>
      <c r="D65" s="143"/>
      <c r="E65" s="144"/>
      <c r="F65" s="108" t="s">
        <v>105</v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10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5">
        <f t="shared" si="12"/>
        <v>0.16</v>
      </c>
      <c r="AV65" s="138"/>
      <c r="AW65" s="138"/>
      <c r="AX65" s="138"/>
      <c r="AY65" s="138"/>
      <c r="AZ65" s="138"/>
      <c r="BA65" s="138"/>
      <c r="BB65" s="93"/>
      <c r="BC65" s="117">
        <f t="shared" si="10"/>
        <v>0.30566899999999997</v>
      </c>
      <c r="BD65" s="117"/>
      <c r="BE65" s="117"/>
      <c r="BF65" s="117"/>
      <c r="BG65" s="117"/>
      <c r="BH65" s="117"/>
      <c r="BI65" s="117"/>
      <c r="BJ65" s="117"/>
      <c r="BK65" s="113"/>
      <c r="BL65" s="140"/>
      <c r="BM65" s="140"/>
      <c r="BN65" s="140"/>
      <c r="BO65" s="140"/>
      <c r="BP65" s="140"/>
      <c r="BQ65" s="140"/>
      <c r="BR65" s="140"/>
      <c r="BS65" s="117">
        <v>0.071</v>
      </c>
      <c r="BT65" s="117"/>
      <c r="BU65" s="117"/>
      <c r="BV65" s="117"/>
      <c r="BW65" s="117"/>
      <c r="BX65" s="117"/>
      <c r="BY65" s="117"/>
      <c r="BZ65" s="117"/>
      <c r="CA65" s="140"/>
      <c r="CB65" s="140"/>
      <c r="CC65" s="140"/>
      <c r="CD65" s="140"/>
      <c r="CE65" s="140"/>
      <c r="CF65" s="140"/>
      <c r="CG65" s="140"/>
      <c r="CH65" s="140"/>
      <c r="CI65" s="117">
        <f>0.234669</f>
        <v>0.234669</v>
      </c>
      <c r="CJ65" s="117"/>
      <c r="CK65" s="117"/>
      <c r="CL65" s="117"/>
      <c r="CM65" s="117"/>
      <c r="CN65" s="117"/>
      <c r="CO65" s="117"/>
      <c r="CP65" s="117"/>
      <c r="CQ65" s="118">
        <v>0.16</v>
      </c>
      <c r="CR65" s="112"/>
      <c r="CS65" s="112"/>
      <c r="CT65" s="112"/>
      <c r="CU65" s="112"/>
      <c r="CV65" s="112"/>
      <c r="CW65" s="112"/>
      <c r="CX65" s="113"/>
      <c r="CY65" s="64"/>
      <c r="CZ65" s="65"/>
      <c r="DA65" s="65"/>
      <c r="DB65" s="65"/>
      <c r="DC65" s="65"/>
      <c r="DD65" s="65"/>
      <c r="DE65" s="65"/>
      <c r="DF65" s="66"/>
      <c r="DG65" s="118"/>
      <c r="DH65" s="112"/>
      <c r="DI65" s="112"/>
      <c r="DJ65" s="112"/>
      <c r="DK65" s="112"/>
      <c r="DL65" s="112"/>
      <c r="DM65" s="112"/>
      <c r="DN65" s="113"/>
      <c r="DO65" s="64"/>
      <c r="DP65" s="65"/>
      <c r="DQ65" s="65"/>
      <c r="DR65" s="65"/>
      <c r="DS65" s="65"/>
      <c r="DT65" s="65"/>
      <c r="DU65" s="65"/>
      <c r="DV65" s="66"/>
      <c r="DW65" s="135">
        <f t="shared" si="13"/>
        <v>0.30566899999999997</v>
      </c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93"/>
      <c r="EP65" s="94"/>
      <c r="EQ65" s="94"/>
      <c r="ER65" s="94"/>
      <c r="ES65" s="94"/>
      <c r="ET65" s="94"/>
      <c r="EU65" s="94"/>
      <c r="EV65" s="94"/>
      <c r="EW65" s="95"/>
      <c r="EX65" s="93"/>
      <c r="EY65" s="94"/>
      <c r="EZ65" s="94"/>
      <c r="FA65" s="94"/>
      <c r="FB65" s="94"/>
      <c r="FC65" s="94"/>
      <c r="FD65" s="94"/>
      <c r="FE65" s="94"/>
      <c r="FF65" s="95"/>
      <c r="FG65" s="90">
        <f t="shared" si="11"/>
        <v>-0.14566899999999997</v>
      </c>
      <c r="FH65" s="91"/>
      <c r="FI65" s="91"/>
      <c r="FJ65" s="91"/>
      <c r="FK65" s="91"/>
      <c r="FL65" s="91"/>
      <c r="FM65" s="91"/>
      <c r="FN65" s="91"/>
      <c r="FO65" s="91"/>
      <c r="FP65" s="91"/>
      <c r="FQ65" s="92"/>
      <c r="FR65" s="93"/>
      <c r="FS65" s="94"/>
      <c r="FT65" s="94"/>
      <c r="FU65" s="94"/>
      <c r="FV65" s="94"/>
      <c r="FW65" s="94"/>
      <c r="FX65" s="94"/>
      <c r="FY65" s="94"/>
      <c r="FZ65" s="94"/>
      <c r="GA65" s="95"/>
      <c r="GB65" s="93"/>
      <c r="GC65" s="94"/>
      <c r="GD65" s="94"/>
      <c r="GE65" s="94"/>
      <c r="GF65" s="94"/>
      <c r="GG65" s="95"/>
      <c r="GH65" s="90">
        <v>-0.14566899999999997</v>
      </c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2"/>
      <c r="GT65" s="93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324"/>
      <c r="HG65" s="288"/>
      <c r="HH65" s="288"/>
      <c r="HI65" s="288"/>
      <c r="HJ65" s="288"/>
      <c r="HK65" s="288"/>
      <c r="HL65" s="288"/>
      <c r="HM65" s="288"/>
      <c r="HN65" s="288"/>
      <c r="HO65" s="288"/>
      <c r="HP65" s="288"/>
      <c r="HQ65" s="288"/>
      <c r="HR65" s="288"/>
      <c r="HS65" s="288"/>
      <c r="HT65" s="288"/>
      <c r="HU65" s="288"/>
      <c r="HV65" s="288"/>
      <c r="HW65" s="288"/>
      <c r="HX65" s="288"/>
      <c r="HY65" s="288"/>
      <c r="HZ65" s="288"/>
      <c r="IA65" s="288"/>
      <c r="IB65" s="325"/>
    </row>
    <row r="66" spans="1:236" s="3" customFormat="1" ht="12.75" customHeight="1">
      <c r="A66" s="141" t="s">
        <v>35</v>
      </c>
      <c r="B66" s="141"/>
      <c r="C66" s="141"/>
      <c r="D66" s="141"/>
      <c r="E66" s="141"/>
      <c r="F66" s="108" t="s">
        <v>106</v>
      </c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10"/>
      <c r="AJ66" s="93"/>
      <c r="AK66" s="94"/>
      <c r="AL66" s="94"/>
      <c r="AM66" s="94"/>
      <c r="AN66" s="94"/>
      <c r="AO66" s="94"/>
      <c r="AP66" s="94"/>
      <c r="AQ66" s="94"/>
      <c r="AR66" s="94"/>
      <c r="AS66" s="94"/>
      <c r="AT66" s="95"/>
      <c r="AU66" s="135">
        <f t="shared" si="12"/>
        <v>0.21</v>
      </c>
      <c r="AV66" s="138"/>
      <c r="AW66" s="138"/>
      <c r="AX66" s="138"/>
      <c r="AY66" s="138"/>
      <c r="AZ66" s="138"/>
      <c r="BA66" s="138"/>
      <c r="BB66" s="93"/>
      <c r="BC66" s="117">
        <f t="shared" si="10"/>
        <v>0.171</v>
      </c>
      <c r="BD66" s="117"/>
      <c r="BE66" s="117"/>
      <c r="BF66" s="117"/>
      <c r="BG66" s="117"/>
      <c r="BH66" s="117"/>
      <c r="BI66" s="117"/>
      <c r="BJ66" s="117"/>
      <c r="BK66" s="112"/>
      <c r="BL66" s="112"/>
      <c r="BM66" s="112"/>
      <c r="BN66" s="112"/>
      <c r="BO66" s="112"/>
      <c r="BP66" s="112"/>
      <c r="BQ66" s="112"/>
      <c r="BR66" s="113"/>
      <c r="BS66" s="56"/>
      <c r="BT66" s="57"/>
      <c r="BU66" s="57"/>
      <c r="BV66" s="57"/>
      <c r="BW66" s="57"/>
      <c r="BX66" s="57"/>
      <c r="BY66" s="57"/>
      <c r="BZ66" s="58"/>
      <c r="CA66" s="118"/>
      <c r="CB66" s="112"/>
      <c r="CC66" s="112"/>
      <c r="CD66" s="112"/>
      <c r="CE66" s="112"/>
      <c r="CF66" s="112"/>
      <c r="CG66" s="112"/>
      <c r="CH66" s="113"/>
      <c r="CI66" s="56">
        <v>0.171</v>
      </c>
      <c r="CJ66" s="57"/>
      <c r="CK66" s="57"/>
      <c r="CL66" s="57"/>
      <c r="CM66" s="57"/>
      <c r="CN66" s="57"/>
      <c r="CO66" s="57"/>
      <c r="CP66" s="58"/>
      <c r="CQ66" s="118">
        <v>0.21</v>
      </c>
      <c r="CR66" s="112"/>
      <c r="CS66" s="112"/>
      <c r="CT66" s="112"/>
      <c r="CU66" s="112"/>
      <c r="CV66" s="112"/>
      <c r="CW66" s="112"/>
      <c r="CX66" s="113"/>
      <c r="CY66" s="17"/>
      <c r="CZ66" s="18"/>
      <c r="DA66" s="18"/>
      <c r="DB66" s="18"/>
      <c r="DC66" s="18"/>
      <c r="DD66" s="18"/>
      <c r="DE66" s="18"/>
      <c r="DF66" s="19"/>
      <c r="DG66" s="31"/>
      <c r="DH66" s="32"/>
      <c r="DI66" s="32"/>
      <c r="DJ66" s="32"/>
      <c r="DK66" s="32"/>
      <c r="DL66" s="32"/>
      <c r="DM66" s="32"/>
      <c r="DN66" s="33"/>
      <c r="DO66" s="17"/>
      <c r="DP66" s="18"/>
      <c r="DQ66" s="18"/>
      <c r="DR66" s="18"/>
      <c r="DS66" s="18"/>
      <c r="DT66" s="18"/>
      <c r="DU66" s="18"/>
      <c r="DV66" s="19"/>
      <c r="DW66" s="135">
        <f t="shared" si="13"/>
        <v>0.171</v>
      </c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93"/>
      <c r="EP66" s="94"/>
      <c r="EQ66" s="94"/>
      <c r="ER66" s="94"/>
      <c r="ES66" s="94"/>
      <c r="ET66" s="94"/>
      <c r="EU66" s="94"/>
      <c r="EV66" s="94"/>
      <c r="EW66" s="95"/>
      <c r="EX66" s="93"/>
      <c r="EY66" s="94"/>
      <c r="EZ66" s="94"/>
      <c r="FA66" s="94"/>
      <c r="FB66" s="94"/>
      <c r="FC66" s="94"/>
      <c r="FD66" s="94"/>
      <c r="FE66" s="94"/>
      <c r="FF66" s="95"/>
      <c r="FG66" s="90">
        <f t="shared" si="11"/>
        <v>0.03899999999999998</v>
      </c>
      <c r="FH66" s="91"/>
      <c r="FI66" s="91"/>
      <c r="FJ66" s="91"/>
      <c r="FK66" s="91"/>
      <c r="FL66" s="91"/>
      <c r="FM66" s="91"/>
      <c r="FN66" s="91"/>
      <c r="FO66" s="91"/>
      <c r="FP66" s="91"/>
      <c r="FQ66" s="92"/>
      <c r="FR66" s="93"/>
      <c r="FS66" s="94"/>
      <c r="FT66" s="94"/>
      <c r="FU66" s="94"/>
      <c r="FV66" s="94"/>
      <c r="FW66" s="94"/>
      <c r="FX66" s="94"/>
      <c r="FY66" s="94"/>
      <c r="FZ66" s="94"/>
      <c r="GA66" s="95"/>
      <c r="GB66" s="93"/>
      <c r="GC66" s="94"/>
      <c r="GD66" s="94"/>
      <c r="GE66" s="94"/>
      <c r="GF66" s="94"/>
      <c r="GG66" s="95"/>
      <c r="GH66" s="90">
        <v>0.03899999999999998</v>
      </c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2"/>
      <c r="GT66" s="93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324"/>
      <c r="HG66" s="288"/>
      <c r="HH66" s="288"/>
      <c r="HI66" s="288"/>
      <c r="HJ66" s="288"/>
      <c r="HK66" s="288"/>
      <c r="HL66" s="288"/>
      <c r="HM66" s="288"/>
      <c r="HN66" s="288"/>
      <c r="HO66" s="288"/>
      <c r="HP66" s="288"/>
      <c r="HQ66" s="288"/>
      <c r="HR66" s="288"/>
      <c r="HS66" s="288"/>
      <c r="HT66" s="288"/>
      <c r="HU66" s="288"/>
      <c r="HV66" s="288"/>
      <c r="HW66" s="288"/>
      <c r="HX66" s="288"/>
      <c r="HY66" s="288"/>
      <c r="HZ66" s="288"/>
      <c r="IA66" s="288"/>
      <c r="IB66" s="325"/>
    </row>
    <row r="67" spans="1:236" s="3" customFormat="1" ht="12.75" customHeight="1">
      <c r="A67" s="142" t="s">
        <v>36</v>
      </c>
      <c r="B67" s="143"/>
      <c r="C67" s="143"/>
      <c r="D67" s="143"/>
      <c r="E67" s="144"/>
      <c r="F67" s="108" t="s">
        <v>107</v>
      </c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10"/>
      <c r="AJ67" s="93"/>
      <c r="AK67" s="94"/>
      <c r="AL67" s="94"/>
      <c r="AM67" s="94"/>
      <c r="AN67" s="94"/>
      <c r="AO67" s="94"/>
      <c r="AP67" s="94"/>
      <c r="AQ67" s="94"/>
      <c r="AR67" s="94"/>
      <c r="AS67" s="94"/>
      <c r="AT67" s="95"/>
      <c r="AU67" s="135">
        <f t="shared" si="12"/>
        <v>0.46</v>
      </c>
      <c r="AV67" s="138"/>
      <c r="AW67" s="138"/>
      <c r="AX67" s="138"/>
      <c r="AY67" s="138"/>
      <c r="AZ67" s="138"/>
      <c r="BA67" s="138"/>
      <c r="BB67" s="93"/>
      <c r="BC67" s="117">
        <f t="shared" si="10"/>
        <v>0.465</v>
      </c>
      <c r="BD67" s="117"/>
      <c r="BE67" s="117"/>
      <c r="BF67" s="117"/>
      <c r="BG67" s="117"/>
      <c r="BH67" s="117"/>
      <c r="BI67" s="117"/>
      <c r="BJ67" s="117"/>
      <c r="BK67" s="112"/>
      <c r="BL67" s="112"/>
      <c r="BM67" s="112"/>
      <c r="BN67" s="112"/>
      <c r="BO67" s="112"/>
      <c r="BP67" s="112"/>
      <c r="BQ67" s="112"/>
      <c r="BR67" s="113"/>
      <c r="BS67" s="56">
        <v>0.07</v>
      </c>
      <c r="BT67" s="57"/>
      <c r="BU67" s="57"/>
      <c r="BV67" s="57"/>
      <c r="BW67" s="57"/>
      <c r="BX67" s="57"/>
      <c r="BY67" s="57"/>
      <c r="BZ67" s="58"/>
      <c r="CA67" s="118"/>
      <c r="CB67" s="112"/>
      <c r="CC67" s="112"/>
      <c r="CD67" s="112"/>
      <c r="CE67" s="112"/>
      <c r="CF67" s="112"/>
      <c r="CG67" s="112"/>
      <c r="CH67" s="113"/>
      <c r="CI67" s="56">
        <v>0.395</v>
      </c>
      <c r="CJ67" s="57"/>
      <c r="CK67" s="57"/>
      <c r="CL67" s="57"/>
      <c r="CM67" s="57"/>
      <c r="CN67" s="57"/>
      <c r="CO67" s="57"/>
      <c r="CP67" s="58"/>
      <c r="CQ67" s="118">
        <v>0.46</v>
      </c>
      <c r="CR67" s="112"/>
      <c r="CS67" s="112"/>
      <c r="CT67" s="112"/>
      <c r="CU67" s="112"/>
      <c r="CV67" s="112"/>
      <c r="CW67" s="112"/>
      <c r="CX67" s="113"/>
      <c r="CY67" s="17"/>
      <c r="CZ67" s="18"/>
      <c r="DA67" s="18"/>
      <c r="DB67" s="18"/>
      <c r="DC67" s="18"/>
      <c r="DD67" s="18"/>
      <c r="DE67" s="18"/>
      <c r="DF67" s="19"/>
      <c r="DG67" s="31"/>
      <c r="DH67" s="32"/>
      <c r="DI67" s="32"/>
      <c r="DJ67" s="32"/>
      <c r="DK67" s="32"/>
      <c r="DL67" s="32"/>
      <c r="DM67" s="32"/>
      <c r="DN67" s="33"/>
      <c r="DO67" s="17"/>
      <c r="DP67" s="18"/>
      <c r="DQ67" s="18"/>
      <c r="DR67" s="18"/>
      <c r="DS67" s="18"/>
      <c r="DT67" s="18"/>
      <c r="DU67" s="18"/>
      <c r="DV67" s="19"/>
      <c r="DW67" s="135">
        <f t="shared" si="13"/>
        <v>0.465</v>
      </c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93"/>
      <c r="EP67" s="94"/>
      <c r="EQ67" s="94"/>
      <c r="ER67" s="94"/>
      <c r="ES67" s="94"/>
      <c r="ET67" s="94"/>
      <c r="EU67" s="94"/>
      <c r="EV67" s="94"/>
      <c r="EW67" s="95"/>
      <c r="EX67" s="93"/>
      <c r="EY67" s="94"/>
      <c r="EZ67" s="94"/>
      <c r="FA67" s="94"/>
      <c r="FB67" s="94"/>
      <c r="FC67" s="94"/>
      <c r="FD67" s="94"/>
      <c r="FE67" s="94"/>
      <c r="FF67" s="95"/>
      <c r="FG67" s="90">
        <f t="shared" si="11"/>
        <v>-0.0050000000000000044</v>
      </c>
      <c r="FH67" s="91"/>
      <c r="FI67" s="91"/>
      <c r="FJ67" s="91"/>
      <c r="FK67" s="91"/>
      <c r="FL67" s="91"/>
      <c r="FM67" s="91"/>
      <c r="FN67" s="91"/>
      <c r="FO67" s="91"/>
      <c r="FP67" s="91"/>
      <c r="FQ67" s="92"/>
      <c r="FR67" s="93"/>
      <c r="FS67" s="94"/>
      <c r="FT67" s="94"/>
      <c r="FU67" s="94"/>
      <c r="FV67" s="94"/>
      <c r="FW67" s="94"/>
      <c r="FX67" s="94"/>
      <c r="FY67" s="94"/>
      <c r="FZ67" s="94"/>
      <c r="GA67" s="95"/>
      <c r="GB67" s="93"/>
      <c r="GC67" s="94"/>
      <c r="GD67" s="94"/>
      <c r="GE67" s="94"/>
      <c r="GF67" s="94"/>
      <c r="GG67" s="95"/>
      <c r="GH67" s="90">
        <v>-0.0050000000000000044</v>
      </c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2"/>
      <c r="GT67" s="93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324"/>
      <c r="HG67" s="288"/>
      <c r="HH67" s="288"/>
      <c r="HI67" s="288"/>
      <c r="HJ67" s="288"/>
      <c r="HK67" s="288"/>
      <c r="HL67" s="288"/>
      <c r="HM67" s="288"/>
      <c r="HN67" s="288"/>
      <c r="HO67" s="288"/>
      <c r="HP67" s="288"/>
      <c r="HQ67" s="288"/>
      <c r="HR67" s="288"/>
      <c r="HS67" s="288"/>
      <c r="HT67" s="288"/>
      <c r="HU67" s="288"/>
      <c r="HV67" s="288"/>
      <c r="HW67" s="288"/>
      <c r="HX67" s="288"/>
      <c r="HY67" s="288"/>
      <c r="HZ67" s="288"/>
      <c r="IA67" s="288"/>
      <c r="IB67" s="325"/>
    </row>
    <row r="68" spans="1:236" s="3" customFormat="1" ht="12.75" customHeight="1">
      <c r="A68" s="141" t="s">
        <v>37</v>
      </c>
      <c r="B68" s="141"/>
      <c r="C68" s="141"/>
      <c r="D68" s="141"/>
      <c r="E68" s="141"/>
      <c r="F68" s="146" t="s">
        <v>108</v>
      </c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8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135">
        <f t="shared" si="12"/>
        <v>0.31</v>
      </c>
      <c r="AV68" s="138"/>
      <c r="AW68" s="138"/>
      <c r="AX68" s="138"/>
      <c r="AY68" s="138"/>
      <c r="AZ68" s="138"/>
      <c r="BA68" s="138"/>
      <c r="BB68" s="93"/>
      <c r="BC68" s="117">
        <f t="shared" si="10"/>
        <v>0.360214</v>
      </c>
      <c r="BD68" s="117"/>
      <c r="BE68" s="117"/>
      <c r="BF68" s="117"/>
      <c r="BG68" s="117"/>
      <c r="BH68" s="117"/>
      <c r="BI68" s="117"/>
      <c r="BJ68" s="117"/>
      <c r="BK68" s="89"/>
      <c r="BL68" s="137"/>
      <c r="BM68" s="137"/>
      <c r="BN68" s="137"/>
      <c r="BO68" s="137"/>
      <c r="BP68" s="137"/>
      <c r="BQ68" s="137"/>
      <c r="BR68" s="137"/>
      <c r="BS68" s="111">
        <v>0.07</v>
      </c>
      <c r="BT68" s="111"/>
      <c r="BU68" s="111"/>
      <c r="BV68" s="111"/>
      <c r="BW68" s="111"/>
      <c r="BX68" s="111"/>
      <c r="BY68" s="111"/>
      <c r="BZ68" s="111"/>
      <c r="CA68" s="137"/>
      <c r="CB68" s="137"/>
      <c r="CC68" s="137"/>
      <c r="CD68" s="137"/>
      <c r="CE68" s="137"/>
      <c r="CF68" s="137"/>
      <c r="CG68" s="137"/>
      <c r="CH68" s="137"/>
      <c r="CI68" s="111">
        <f>0.013742+0.276472</f>
        <v>0.29021399999999997</v>
      </c>
      <c r="CJ68" s="111"/>
      <c r="CK68" s="111"/>
      <c r="CL68" s="111"/>
      <c r="CM68" s="111"/>
      <c r="CN68" s="111"/>
      <c r="CO68" s="111"/>
      <c r="CP68" s="111"/>
      <c r="CQ68" s="87">
        <v>0.31</v>
      </c>
      <c r="CR68" s="88"/>
      <c r="CS68" s="88"/>
      <c r="CT68" s="88"/>
      <c r="CU68" s="88"/>
      <c r="CV68" s="88"/>
      <c r="CW68" s="88"/>
      <c r="CX68" s="89"/>
      <c r="CY68" s="139"/>
      <c r="CZ68" s="85"/>
      <c r="DA68" s="85"/>
      <c r="DB68" s="85"/>
      <c r="DC68" s="85"/>
      <c r="DD68" s="85"/>
      <c r="DE68" s="85"/>
      <c r="DF68" s="86"/>
      <c r="DG68" s="87"/>
      <c r="DH68" s="88"/>
      <c r="DI68" s="88"/>
      <c r="DJ68" s="88"/>
      <c r="DK68" s="88"/>
      <c r="DL68" s="88"/>
      <c r="DM68" s="88"/>
      <c r="DN68" s="89"/>
      <c r="DO68" s="139"/>
      <c r="DP68" s="85"/>
      <c r="DQ68" s="85"/>
      <c r="DR68" s="85"/>
      <c r="DS68" s="85"/>
      <c r="DT68" s="85"/>
      <c r="DU68" s="85"/>
      <c r="DV68" s="86"/>
      <c r="DW68" s="135">
        <f t="shared" si="13"/>
        <v>0.360214</v>
      </c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79"/>
      <c r="EP68" s="80"/>
      <c r="EQ68" s="80"/>
      <c r="ER68" s="80"/>
      <c r="ES68" s="80"/>
      <c r="ET68" s="80"/>
      <c r="EU68" s="80"/>
      <c r="EV68" s="80"/>
      <c r="EW68" s="81"/>
      <c r="EX68" s="79"/>
      <c r="EY68" s="80"/>
      <c r="EZ68" s="80"/>
      <c r="FA68" s="80"/>
      <c r="FB68" s="80"/>
      <c r="FC68" s="80"/>
      <c r="FD68" s="80"/>
      <c r="FE68" s="80"/>
      <c r="FF68" s="81"/>
      <c r="FG68" s="82">
        <f t="shared" si="11"/>
        <v>-0.05021399999999998</v>
      </c>
      <c r="FH68" s="83"/>
      <c r="FI68" s="83"/>
      <c r="FJ68" s="83"/>
      <c r="FK68" s="83"/>
      <c r="FL68" s="83"/>
      <c r="FM68" s="83"/>
      <c r="FN68" s="83"/>
      <c r="FO68" s="83"/>
      <c r="FP68" s="83"/>
      <c r="FQ68" s="84"/>
      <c r="FR68" s="79"/>
      <c r="FS68" s="80"/>
      <c r="FT68" s="80"/>
      <c r="FU68" s="80"/>
      <c r="FV68" s="80"/>
      <c r="FW68" s="80"/>
      <c r="FX68" s="80"/>
      <c r="FY68" s="80"/>
      <c r="FZ68" s="80"/>
      <c r="GA68" s="81"/>
      <c r="GB68" s="93"/>
      <c r="GC68" s="94"/>
      <c r="GD68" s="94"/>
      <c r="GE68" s="94"/>
      <c r="GF68" s="94"/>
      <c r="GG68" s="95"/>
      <c r="GH68" s="90">
        <v>-0.05021399999999998</v>
      </c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2"/>
      <c r="GT68" s="93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324"/>
      <c r="HG68" s="288"/>
      <c r="HH68" s="288"/>
      <c r="HI68" s="288"/>
      <c r="HJ68" s="288"/>
      <c r="HK68" s="288"/>
      <c r="HL68" s="288"/>
      <c r="HM68" s="288"/>
      <c r="HN68" s="288"/>
      <c r="HO68" s="288"/>
      <c r="HP68" s="288"/>
      <c r="HQ68" s="288"/>
      <c r="HR68" s="288"/>
      <c r="HS68" s="288"/>
      <c r="HT68" s="288"/>
      <c r="HU68" s="288"/>
      <c r="HV68" s="288"/>
      <c r="HW68" s="288"/>
      <c r="HX68" s="288"/>
      <c r="HY68" s="288"/>
      <c r="HZ68" s="288"/>
      <c r="IA68" s="288"/>
      <c r="IB68" s="325"/>
    </row>
    <row r="69" spans="1:237" s="13" customFormat="1" ht="12.75" customHeight="1">
      <c r="A69" s="142" t="s">
        <v>38</v>
      </c>
      <c r="B69" s="143"/>
      <c r="C69" s="143"/>
      <c r="D69" s="143"/>
      <c r="E69" s="144"/>
      <c r="F69" s="108" t="s">
        <v>109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10"/>
      <c r="AJ69" s="93"/>
      <c r="AK69" s="94"/>
      <c r="AL69" s="94"/>
      <c r="AM69" s="94"/>
      <c r="AN69" s="94"/>
      <c r="AO69" s="94"/>
      <c r="AP69" s="94"/>
      <c r="AQ69" s="94"/>
      <c r="AR69" s="94"/>
      <c r="AS69" s="94"/>
      <c r="AT69" s="95"/>
      <c r="AU69" s="135">
        <f t="shared" si="12"/>
        <v>0.36</v>
      </c>
      <c r="AV69" s="138"/>
      <c r="AW69" s="138"/>
      <c r="AX69" s="138"/>
      <c r="AY69" s="138"/>
      <c r="AZ69" s="138"/>
      <c r="BA69" s="138"/>
      <c r="BB69" s="93"/>
      <c r="BC69" s="117">
        <f t="shared" si="10"/>
        <v>0.38478</v>
      </c>
      <c r="BD69" s="117"/>
      <c r="BE69" s="117"/>
      <c r="BF69" s="117"/>
      <c r="BG69" s="117"/>
      <c r="BH69" s="117"/>
      <c r="BI69" s="117"/>
      <c r="BJ69" s="117"/>
      <c r="BK69" s="112"/>
      <c r="BL69" s="112"/>
      <c r="BM69" s="112"/>
      <c r="BN69" s="112"/>
      <c r="BO69" s="112"/>
      <c r="BP69" s="112"/>
      <c r="BQ69" s="112"/>
      <c r="BR69" s="113"/>
      <c r="BS69" s="56">
        <v>0.07</v>
      </c>
      <c r="BT69" s="57"/>
      <c r="BU69" s="57"/>
      <c r="BV69" s="57"/>
      <c r="BW69" s="57"/>
      <c r="BX69" s="57"/>
      <c r="BY69" s="57"/>
      <c r="BZ69" s="58"/>
      <c r="CA69" s="118"/>
      <c r="CB69" s="112"/>
      <c r="CC69" s="112"/>
      <c r="CD69" s="112"/>
      <c r="CE69" s="112"/>
      <c r="CF69" s="112"/>
      <c r="CG69" s="112"/>
      <c r="CH69" s="113"/>
      <c r="CI69" s="56">
        <f>0.013928+0.300852</f>
        <v>0.31478</v>
      </c>
      <c r="CJ69" s="57"/>
      <c r="CK69" s="57"/>
      <c r="CL69" s="57"/>
      <c r="CM69" s="57"/>
      <c r="CN69" s="57"/>
      <c r="CO69" s="57"/>
      <c r="CP69" s="58"/>
      <c r="CQ69" s="118">
        <v>0.36</v>
      </c>
      <c r="CR69" s="112"/>
      <c r="CS69" s="112"/>
      <c r="CT69" s="112"/>
      <c r="CU69" s="112"/>
      <c r="CV69" s="112"/>
      <c r="CW69" s="112"/>
      <c r="CX69" s="113"/>
      <c r="CY69" s="64"/>
      <c r="CZ69" s="65"/>
      <c r="DA69" s="65"/>
      <c r="DB69" s="65"/>
      <c r="DC69" s="65"/>
      <c r="DD69" s="65"/>
      <c r="DE69" s="65"/>
      <c r="DF69" s="66"/>
      <c r="DG69" s="118"/>
      <c r="DH69" s="112"/>
      <c r="DI69" s="112"/>
      <c r="DJ69" s="112"/>
      <c r="DK69" s="112"/>
      <c r="DL69" s="112"/>
      <c r="DM69" s="112"/>
      <c r="DN69" s="113"/>
      <c r="DO69" s="64"/>
      <c r="DP69" s="65"/>
      <c r="DQ69" s="65"/>
      <c r="DR69" s="65"/>
      <c r="DS69" s="65"/>
      <c r="DT69" s="65"/>
      <c r="DU69" s="65"/>
      <c r="DV69" s="66"/>
      <c r="DW69" s="135">
        <f t="shared" si="13"/>
        <v>0.38478</v>
      </c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93"/>
      <c r="EP69" s="94"/>
      <c r="EQ69" s="94"/>
      <c r="ER69" s="94"/>
      <c r="ES69" s="94"/>
      <c r="ET69" s="94"/>
      <c r="EU69" s="94"/>
      <c r="EV69" s="94"/>
      <c r="EW69" s="95"/>
      <c r="EX69" s="93"/>
      <c r="EY69" s="94"/>
      <c r="EZ69" s="94"/>
      <c r="FA69" s="94"/>
      <c r="FB69" s="94"/>
      <c r="FC69" s="94"/>
      <c r="FD69" s="94"/>
      <c r="FE69" s="94"/>
      <c r="FF69" s="95"/>
      <c r="FG69" s="90">
        <f t="shared" si="11"/>
        <v>-0.024780000000000024</v>
      </c>
      <c r="FH69" s="91"/>
      <c r="FI69" s="91"/>
      <c r="FJ69" s="91"/>
      <c r="FK69" s="91"/>
      <c r="FL69" s="91"/>
      <c r="FM69" s="91"/>
      <c r="FN69" s="91"/>
      <c r="FO69" s="91"/>
      <c r="FP69" s="91"/>
      <c r="FQ69" s="92"/>
      <c r="FR69" s="93"/>
      <c r="FS69" s="94"/>
      <c r="FT69" s="94"/>
      <c r="FU69" s="94"/>
      <c r="FV69" s="94"/>
      <c r="FW69" s="94"/>
      <c r="FX69" s="94"/>
      <c r="FY69" s="94"/>
      <c r="FZ69" s="94"/>
      <c r="GA69" s="95"/>
      <c r="GB69" s="93"/>
      <c r="GC69" s="94"/>
      <c r="GD69" s="94"/>
      <c r="GE69" s="94"/>
      <c r="GF69" s="94"/>
      <c r="GG69" s="95"/>
      <c r="GH69" s="90">
        <v>-0.024780000000000024</v>
      </c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2"/>
      <c r="GT69" s="93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324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325"/>
      <c r="IC69" s="51"/>
    </row>
    <row r="70" spans="1:236" s="3" customFormat="1" ht="12.75" customHeight="1">
      <c r="A70" s="145" t="s">
        <v>39</v>
      </c>
      <c r="B70" s="145"/>
      <c r="C70" s="145"/>
      <c r="D70" s="145"/>
      <c r="E70" s="145"/>
      <c r="F70" s="149" t="s">
        <v>110</v>
      </c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135">
        <f>SUM(BK70,CA70,CQ70,DG70)</f>
        <v>0.31</v>
      </c>
      <c r="AV70" s="138"/>
      <c r="AW70" s="138"/>
      <c r="AX70" s="138"/>
      <c r="AY70" s="138"/>
      <c r="AZ70" s="138"/>
      <c r="BA70" s="138"/>
      <c r="BB70" s="93"/>
      <c r="BC70" s="117">
        <f t="shared" si="10"/>
        <v>0.448535</v>
      </c>
      <c r="BD70" s="117"/>
      <c r="BE70" s="117"/>
      <c r="BF70" s="117"/>
      <c r="BG70" s="117"/>
      <c r="BH70" s="117"/>
      <c r="BI70" s="117"/>
      <c r="BJ70" s="117"/>
      <c r="BK70" s="89"/>
      <c r="BL70" s="137"/>
      <c r="BM70" s="137"/>
      <c r="BN70" s="137"/>
      <c r="BO70" s="137"/>
      <c r="BP70" s="137"/>
      <c r="BQ70" s="137"/>
      <c r="BR70" s="137"/>
      <c r="BS70" s="111">
        <v>0.07</v>
      </c>
      <c r="BT70" s="111"/>
      <c r="BU70" s="111"/>
      <c r="BV70" s="111"/>
      <c r="BW70" s="111"/>
      <c r="BX70" s="111"/>
      <c r="BY70" s="111"/>
      <c r="BZ70" s="111"/>
      <c r="CA70" s="137"/>
      <c r="CB70" s="137"/>
      <c r="CC70" s="137"/>
      <c r="CD70" s="137"/>
      <c r="CE70" s="137"/>
      <c r="CF70" s="137"/>
      <c r="CG70" s="137"/>
      <c r="CH70" s="137"/>
      <c r="CI70" s="111">
        <f>0.016339+0.362196</f>
        <v>0.378535</v>
      </c>
      <c r="CJ70" s="111"/>
      <c r="CK70" s="111"/>
      <c r="CL70" s="111"/>
      <c r="CM70" s="111"/>
      <c r="CN70" s="111"/>
      <c r="CO70" s="111"/>
      <c r="CP70" s="111"/>
      <c r="CQ70" s="137">
        <v>0.31</v>
      </c>
      <c r="CR70" s="137"/>
      <c r="CS70" s="137"/>
      <c r="CT70" s="137"/>
      <c r="CU70" s="137"/>
      <c r="CV70" s="137"/>
      <c r="CW70" s="137"/>
      <c r="CX70" s="137"/>
      <c r="CY70" s="136"/>
      <c r="CZ70" s="136"/>
      <c r="DA70" s="136"/>
      <c r="DB70" s="136"/>
      <c r="DC70" s="136"/>
      <c r="DD70" s="136"/>
      <c r="DE70" s="136"/>
      <c r="DF70" s="136"/>
      <c r="DG70" s="137"/>
      <c r="DH70" s="137"/>
      <c r="DI70" s="137"/>
      <c r="DJ70" s="137"/>
      <c r="DK70" s="137"/>
      <c r="DL70" s="137"/>
      <c r="DM70" s="137"/>
      <c r="DN70" s="137"/>
      <c r="DO70" s="136"/>
      <c r="DP70" s="136"/>
      <c r="DQ70" s="136"/>
      <c r="DR70" s="136"/>
      <c r="DS70" s="136"/>
      <c r="DT70" s="136"/>
      <c r="DU70" s="136"/>
      <c r="DV70" s="136"/>
      <c r="DW70" s="135">
        <f t="shared" si="13"/>
        <v>0.448535</v>
      </c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2">
        <f t="shared" si="11"/>
        <v>-0.13853500000000002</v>
      </c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138"/>
      <c r="FS70" s="138"/>
      <c r="FT70" s="138"/>
      <c r="FU70" s="138"/>
      <c r="FV70" s="138"/>
      <c r="FW70" s="138"/>
      <c r="FX70" s="138"/>
      <c r="FY70" s="138"/>
      <c r="FZ70" s="138"/>
      <c r="GA70" s="138"/>
      <c r="GB70" s="93"/>
      <c r="GC70" s="94"/>
      <c r="GD70" s="94"/>
      <c r="GE70" s="94"/>
      <c r="GF70" s="94"/>
      <c r="GG70" s="95"/>
      <c r="GH70" s="90">
        <v>-0.13853500000000002</v>
      </c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2"/>
      <c r="GT70" s="93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324"/>
      <c r="HG70" s="288"/>
      <c r="HH70" s="288"/>
      <c r="HI70" s="288"/>
      <c r="HJ70" s="288"/>
      <c r="HK70" s="288"/>
      <c r="HL70" s="288"/>
      <c r="HM70" s="288"/>
      <c r="HN70" s="288"/>
      <c r="HO70" s="288"/>
      <c r="HP70" s="288"/>
      <c r="HQ70" s="288"/>
      <c r="HR70" s="288"/>
      <c r="HS70" s="288"/>
      <c r="HT70" s="288"/>
      <c r="HU70" s="288"/>
      <c r="HV70" s="288"/>
      <c r="HW70" s="288"/>
      <c r="HX70" s="288"/>
      <c r="HY70" s="288"/>
      <c r="HZ70" s="288"/>
      <c r="IA70" s="288"/>
      <c r="IB70" s="325"/>
    </row>
    <row r="71" spans="1:236" s="3" customFormat="1" ht="33.75" customHeight="1" thickBot="1">
      <c r="A71" s="59" t="s">
        <v>119</v>
      </c>
      <c r="B71" s="59"/>
      <c r="C71" s="59"/>
      <c r="D71" s="59"/>
      <c r="E71" s="59"/>
      <c r="F71" s="158" t="s">
        <v>125</v>
      </c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60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161"/>
      <c r="AV71" s="161"/>
      <c r="AW71" s="161"/>
      <c r="AX71" s="161"/>
      <c r="AY71" s="161"/>
      <c r="AZ71" s="161"/>
      <c r="BA71" s="161"/>
      <c r="BB71" s="317"/>
      <c r="BC71" s="111">
        <f t="shared" si="10"/>
        <v>1.248</v>
      </c>
      <c r="BD71" s="111"/>
      <c r="BE71" s="111"/>
      <c r="BF71" s="111"/>
      <c r="BG71" s="111"/>
      <c r="BH71" s="111"/>
      <c r="BI71" s="111"/>
      <c r="BJ71" s="111"/>
      <c r="BK71" s="318"/>
      <c r="BL71" s="55"/>
      <c r="BM71" s="55"/>
      <c r="BN71" s="55"/>
      <c r="BO71" s="55"/>
      <c r="BP71" s="55"/>
      <c r="BQ71" s="55"/>
      <c r="BR71" s="55"/>
      <c r="BS71" s="54"/>
      <c r="BT71" s="54"/>
      <c r="BU71" s="54"/>
      <c r="BV71" s="54"/>
      <c r="BW71" s="54"/>
      <c r="BX71" s="54"/>
      <c r="BY71" s="54"/>
      <c r="BZ71" s="54"/>
      <c r="CA71" s="55"/>
      <c r="CB71" s="55"/>
      <c r="CC71" s="55"/>
      <c r="CD71" s="55"/>
      <c r="CE71" s="55"/>
      <c r="CF71" s="55"/>
      <c r="CG71" s="55"/>
      <c r="CH71" s="55"/>
      <c r="CI71" s="54">
        <v>0.18</v>
      </c>
      <c r="CJ71" s="54"/>
      <c r="CK71" s="54"/>
      <c r="CL71" s="54"/>
      <c r="CM71" s="54"/>
      <c r="CN71" s="54"/>
      <c r="CO71" s="54"/>
      <c r="CP71" s="54"/>
      <c r="CQ71" s="55"/>
      <c r="CR71" s="55"/>
      <c r="CS71" s="55"/>
      <c r="CT71" s="55"/>
      <c r="CU71" s="55"/>
      <c r="CV71" s="55"/>
      <c r="CW71" s="55"/>
      <c r="CX71" s="55"/>
      <c r="CY71" s="54">
        <v>1.068</v>
      </c>
      <c r="CZ71" s="54"/>
      <c r="DA71" s="54"/>
      <c r="DB71" s="54"/>
      <c r="DC71" s="54"/>
      <c r="DD71" s="54"/>
      <c r="DE71" s="54"/>
      <c r="DF71" s="54"/>
      <c r="DG71" s="55"/>
      <c r="DH71" s="55"/>
      <c r="DI71" s="55"/>
      <c r="DJ71" s="55"/>
      <c r="DK71" s="55"/>
      <c r="DL71" s="55"/>
      <c r="DM71" s="55"/>
      <c r="DN71" s="55"/>
      <c r="DO71" s="316"/>
      <c r="DP71" s="316"/>
      <c r="DQ71" s="316"/>
      <c r="DR71" s="316"/>
      <c r="DS71" s="316"/>
      <c r="DT71" s="316"/>
      <c r="DU71" s="316"/>
      <c r="DV71" s="316"/>
      <c r="DW71" s="52">
        <f t="shared" si="13"/>
        <v>1.248</v>
      </c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161">
        <f>SUM(AU71-BC71)</f>
        <v>-1.248</v>
      </c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2">
        <v>-1.248</v>
      </c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138"/>
      <c r="GU71" s="138"/>
      <c r="GV71" s="138"/>
      <c r="GW71" s="138"/>
      <c r="GX71" s="138"/>
      <c r="GY71" s="138"/>
      <c r="GZ71" s="138"/>
      <c r="HA71" s="138"/>
      <c r="HB71" s="138"/>
      <c r="HC71" s="138"/>
      <c r="HD71" s="138"/>
      <c r="HE71" s="93"/>
      <c r="HF71" s="326"/>
      <c r="HG71" s="327"/>
      <c r="HH71" s="327"/>
      <c r="HI71" s="327"/>
      <c r="HJ71" s="327"/>
      <c r="HK71" s="327"/>
      <c r="HL71" s="327"/>
      <c r="HM71" s="327"/>
      <c r="HN71" s="327"/>
      <c r="HO71" s="327"/>
      <c r="HP71" s="327"/>
      <c r="HQ71" s="327"/>
      <c r="HR71" s="327"/>
      <c r="HS71" s="327"/>
      <c r="HT71" s="327"/>
      <c r="HU71" s="327"/>
      <c r="HV71" s="327"/>
      <c r="HW71" s="327"/>
      <c r="HX71" s="327"/>
      <c r="HY71" s="327"/>
      <c r="HZ71" s="327"/>
      <c r="IA71" s="327"/>
      <c r="IB71" s="328"/>
    </row>
    <row r="72" spans="1:236" s="3" customFormat="1" ht="14.25" customHeight="1" thickBot="1">
      <c r="A72" s="201"/>
      <c r="B72" s="201"/>
      <c r="C72" s="201"/>
      <c r="D72" s="201"/>
      <c r="E72" s="201"/>
      <c r="F72" s="202" t="s">
        <v>42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94">
        <f aca="true" t="shared" si="14" ref="AU72:AU77">SUM(BK72,CA72,CQ72,DG72)</f>
        <v>12.251000000000001</v>
      </c>
      <c r="AV72" s="194"/>
      <c r="AW72" s="194"/>
      <c r="AX72" s="194"/>
      <c r="AY72" s="194"/>
      <c r="AZ72" s="194"/>
      <c r="BA72" s="194"/>
      <c r="BB72" s="194"/>
      <c r="BC72" s="167">
        <f>SUM(BC73:BJ76)</f>
        <v>11.536966</v>
      </c>
      <c r="BD72" s="167"/>
      <c r="BE72" s="167"/>
      <c r="BF72" s="167"/>
      <c r="BG72" s="167"/>
      <c r="BH72" s="167"/>
      <c r="BI72" s="167"/>
      <c r="BJ72" s="167"/>
      <c r="BK72" s="191">
        <f>SUM(BK73:BR76)</f>
        <v>1.39</v>
      </c>
      <c r="BL72" s="191"/>
      <c r="BM72" s="191"/>
      <c r="BN72" s="191"/>
      <c r="BO72" s="191"/>
      <c r="BP72" s="191"/>
      <c r="BQ72" s="191"/>
      <c r="BR72" s="191"/>
      <c r="BS72" s="189">
        <f>SUM(BS73:BZ76)</f>
        <v>0.5009669999999999</v>
      </c>
      <c r="BT72" s="189"/>
      <c r="BU72" s="189"/>
      <c r="BV72" s="189"/>
      <c r="BW72" s="189"/>
      <c r="BX72" s="189"/>
      <c r="BY72" s="189"/>
      <c r="BZ72" s="189"/>
      <c r="CA72" s="191">
        <f>SUM(CA73:CH76)</f>
        <v>4</v>
      </c>
      <c r="CB72" s="192"/>
      <c r="CC72" s="192"/>
      <c r="CD72" s="192"/>
      <c r="CE72" s="192"/>
      <c r="CF72" s="192"/>
      <c r="CG72" s="192"/>
      <c r="CH72" s="192"/>
      <c r="CI72" s="189">
        <f>SUM(CI73:CP76)</f>
        <v>7.5599</v>
      </c>
      <c r="CJ72" s="189"/>
      <c r="CK72" s="189"/>
      <c r="CL72" s="189"/>
      <c r="CM72" s="189"/>
      <c r="CN72" s="189"/>
      <c r="CO72" s="189"/>
      <c r="CP72" s="189"/>
      <c r="CQ72" s="191">
        <f>SUM(CQ73:CX76)</f>
        <v>6.361000000000001</v>
      </c>
      <c r="CR72" s="192"/>
      <c r="CS72" s="192"/>
      <c r="CT72" s="192"/>
      <c r="CU72" s="192"/>
      <c r="CV72" s="192"/>
      <c r="CW72" s="192"/>
      <c r="CX72" s="192"/>
      <c r="CY72" s="193">
        <f>SUM(CY73:DF76)</f>
        <v>2.94717</v>
      </c>
      <c r="CZ72" s="193"/>
      <c r="DA72" s="193"/>
      <c r="DB72" s="193"/>
      <c r="DC72" s="193"/>
      <c r="DD72" s="193"/>
      <c r="DE72" s="193"/>
      <c r="DF72" s="193"/>
      <c r="DG72" s="190">
        <f>SUM(DG73:DN76)</f>
        <v>0.5</v>
      </c>
      <c r="DH72" s="190"/>
      <c r="DI72" s="190"/>
      <c r="DJ72" s="190"/>
      <c r="DK72" s="190"/>
      <c r="DL72" s="190"/>
      <c r="DM72" s="190"/>
      <c r="DN72" s="190"/>
      <c r="DO72" s="189">
        <f>SUM(DO74:DV76)</f>
        <v>0.528929</v>
      </c>
      <c r="DP72" s="189"/>
      <c r="DQ72" s="189"/>
      <c r="DR72" s="189"/>
      <c r="DS72" s="189"/>
      <c r="DT72" s="189"/>
      <c r="DU72" s="189"/>
      <c r="DV72" s="189"/>
      <c r="DW72" s="167">
        <f>SUM(DW73:EE76)</f>
        <v>11.536966</v>
      </c>
      <c r="DX72" s="167"/>
      <c r="DY72" s="167"/>
      <c r="DZ72" s="167"/>
      <c r="EA72" s="167"/>
      <c r="EB72" s="167"/>
      <c r="EC72" s="167"/>
      <c r="ED72" s="167"/>
      <c r="EE72" s="167"/>
      <c r="EF72" s="167">
        <f>SUM(EF73:EN76)</f>
        <v>0.528929</v>
      </c>
      <c r="EG72" s="167"/>
      <c r="EH72" s="167"/>
      <c r="EI72" s="167"/>
      <c r="EJ72" s="167"/>
      <c r="EK72" s="167"/>
      <c r="EL72" s="167"/>
      <c r="EM72" s="167"/>
      <c r="EN72" s="167"/>
      <c r="EO72" s="188">
        <f>SUM(EO73:EW76)</f>
        <v>0</v>
      </c>
      <c r="EP72" s="188"/>
      <c r="EQ72" s="188"/>
      <c r="ER72" s="188"/>
      <c r="ES72" s="188"/>
      <c r="ET72" s="188"/>
      <c r="EU72" s="188"/>
      <c r="EV72" s="188"/>
      <c r="EW72" s="188"/>
      <c r="EX72" s="188">
        <f>SUM(EX73:FF76)</f>
        <v>0</v>
      </c>
      <c r="EY72" s="188"/>
      <c r="EZ72" s="188"/>
      <c r="FA72" s="188"/>
      <c r="FB72" s="188"/>
      <c r="FC72" s="188"/>
      <c r="FD72" s="188"/>
      <c r="FE72" s="188"/>
      <c r="FF72" s="188"/>
      <c r="FG72" s="194">
        <f>SUM(FG73:FQ76)</f>
        <v>0.7140340000000003</v>
      </c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67">
        <f>SUM(GH73:GS76)</f>
        <v>0.7140340000000003</v>
      </c>
      <c r="GI72" s="185"/>
      <c r="GJ72" s="185"/>
      <c r="GK72" s="185"/>
      <c r="GL72" s="185"/>
      <c r="GM72" s="185"/>
      <c r="GN72" s="185"/>
      <c r="GO72" s="185"/>
      <c r="GP72" s="185"/>
      <c r="GQ72" s="185"/>
      <c r="GR72" s="185"/>
      <c r="GS72" s="185"/>
      <c r="GT72" s="186"/>
      <c r="GU72" s="186"/>
      <c r="GV72" s="186"/>
      <c r="GW72" s="186"/>
      <c r="GX72" s="186"/>
      <c r="GY72" s="186"/>
      <c r="GZ72" s="186"/>
      <c r="HA72" s="186"/>
      <c r="HB72" s="186"/>
      <c r="HC72" s="186"/>
      <c r="HD72" s="186"/>
      <c r="HE72" s="187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</row>
    <row r="73" spans="1:236" s="3" customFormat="1" ht="12.75" customHeight="1">
      <c r="A73" s="276" t="s">
        <v>19</v>
      </c>
      <c r="B73" s="277"/>
      <c r="C73" s="277"/>
      <c r="D73" s="277"/>
      <c r="E73" s="278"/>
      <c r="F73" s="108" t="s">
        <v>111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10"/>
      <c r="AJ73" s="93"/>
      <c r="AK73" s="94"/>
      <c r="AL73" s="94"/>
      <c r="AM73" s="94"/>
      <c r="AN73" s="94"/>
      <c r="AO73" s="94"/>
      <c r="AP73" s="94"/>
      <c r="AQ73" s="94"/>
      <c r="AR73" s="94"/>
      <c r="AS73" s="94"/>
      <c r="AT73" s="95"/>
      <c r="AU73" s="90">
        <f t="shared" si="14"/>
        <v>4.5</v>
      </c>
      <c r="AV73" s="91"/>
      <c r="AW73" s="91"/>
      <c r="AX73" s="91"/>
      <c r="AY73" s="91"/>
      <c r="AZ73" s="91"/>
      <c r="BA73" s="91"/>
      <c r="BB73" s="91"/>
      <c r="BC73" s="282">
        <f>BS73+CI73+CY73+DO73</f>
        <v>4.3187</v>
      </c>
      <c r="BD73" s="282"/>
      <c r="BE73" s="282"/>
      <c r="BF73" s="282"/>
      <c r="BG73" s="282"/>
      <c r="BH73" s="282"/>
      <c r="BI73" s="282"/>
      <c r="BJ73" s="282"/>
      <c r="BK73" s="112"/>
      <c r="BL73" s="112"/>
      <c r="BM73" s="112"/>
      <c r="BN73" s="112"/>
      <c r="BO73" s="112"/>
      <c r="BP73" s="112"/>
      <c r="BQ73" s="112"/>
      <c r="BR73" s="113"/>
      <c r="BS73" s="56"/>
      <c r="BT73" s="57"/>
      <c r="BU73" s="57"/>
      <c r="BV73" s="57"/>
      <c r="BW73" s="57"/>
      <c r="BX73" s="57"/>
      <c r="BY73" s="57"/>
      <c r="BZ73" s="58"/>
      <c r="CA73" s="118">
        <v>1.2</v>
      </c>
      <c r="CB73" s="112"/>
      <c r="CC73" s="112"/>
      <c r="CD73" s="112"/>
      <c r="CE73" s="112"/>
      <c r="CF73" s="112"/>
      <c r="CG73" s="112"/>
      <c r="CH73" s="113"/>
      <c r="CI73" s="56">
        <v>1.5999</v>
      </c>
      <c r="CJ73" s="57"/>
      <c r="CK73" s="57"/>
      <c r="CL73" s="57"/>
      <c r="CM73" s="57"/>
      <c r="CN73" s="57"/>
      <c r="CO73" s="57"/>
      <c r="CP73" s="58"/>
      <c r="CQ73" s="118">
        <v>3.3</v>
      </c>
      <c r="CR73" s="112"/>
      <c r="CS73" s="112"/>
      <c r="CT73" s="112"/>
      <c r="CU73" s="112"/>
      <c r="CV73" s="112"/>
      <c r="CW73" s="112"/>
      <c r="CX73" s="113"/>
      <c r="CY73" s="56">
        <v>2.7188</v>
      </c>
      <c r="CZ73" s="57"/>
      <c r="DA73" s="57"/>
      <c r="DB73" s="57"/>
      <c r="DC73" s="57"/>
      <c r="DD73" s="57"/>
      <c r="DE73" s="57"/>
      <c r="DF73" s="58"/>
      <c r="DG73" s="105"/>
      <c r="DH73" s="106"/>
      <c r="DI73" s="106"/>
      <c r="DJ73" s="106"/>
      <c r="DK73" s="106"/>
      <c r="DL73" s="106"/>
      <c r="DM73" s="106"/>
      <c r="DN73" s="107"/>
      <c r="DO73" s="64"/>
      <c r="DP73" s="65"/>
      <c r="DQ73" s="65"/>
      <c r="DR73" s="65"/>
      <c r="DS73" s="65"/>
      <c r="DT73" s="65"/>
      <c r="DU73" s="65"/>
      <c r="DV73" s="66"/>
      <c r="DW73" s="90">
        <f>BC73</f>
        <v>4.3187</v>
      </c>
      <c r="DX73" s="94"/>
      <c r="DY73" s="94"/>
      <c r="DZ73" s="94"/>
      <c r="EA73" s="94"/>
      <c r="EB73" s="94"/>
      <c r="EC73" s="94"/>
      <c r="ED73" s="94"/>
      <c r="EE73" s="95"/>
      <c r="EF73" s="93"/>
      <c r="EG73" s="94"/>
      <c r="EH73" s="94"/>
      <c r="EI73" s="94"/>
      <c r="EJ73" s="94"/>
      <c r="EK73" s="94"/>
      <c r="EL73" s="94"/>
      <c r="EM73" s="94"/>
      <c r="EN73" s="95"/>
      <c r="EO73" s="93"/>
      <c r="EP73" s="94"/>
      <c r="EQ73" s="94"/>
      <c r="ER73" s="94"/>
      <c r="ES73" s="94"/>
      <c r="ET73" s="94"/>
      <c r="EU73" s="94"/>
      <c r="EV73" s="94"/>
      <c r="EW73" s="95"/>
      <c r="EX73" s="93"/>
      <c r="EY73" s="94"/>
      <c r="EZ73" s="94"/>
      <c r="FA73" s="94"/>
      <c r="FB73" s="94"/>
      <c r="FC73" s="94"/>
      <c r="FD73" s="94"/>
      <c r="FE73" s="94"/>
      <c r="FF73" s="95"/>
      <c r="FG73" s="90">
        <f>SUM(AU73-BC73)</f>
        <v>0.18130000000000024</v>
      </c>
      <c r="FH73" s="91"/>
      <c r="FI73" s="91"/>
      <c r="FJ73" s="91"/>
      <c r="FK73" s="91"/>
      <c r="FL73" s="91"/>
      <c r="FM73" s="91"/>
      <c r="FN73" s="91"/>
      <c r="FO73" s="91"/>
      <c r="FP73" s="91"/>
      <c r="FQ73" s="92"/>
      <c r="FR73" s="93"/>
      <c r="FS73" s="94"/>
      <c r="FT73" s="94"/>
      <c r="FU73" s="94"/>
      <c r="FV73" s="94"/>
      <c r="FW73" s="94"/>
      <c r="FX73" s="94"/>
      <c r="FY73" s="94"/>
      <c r="FZ73" s="94"/>
      <c r="GA73" s="95"/>
      <c r="GB73" s="93"/>
      <c r="GC73" s="94"/>
      <c r="GD73" s="94"/>
      <c r="GE73" s="94"/>
      <c r="GF73" s="94"/>
      <c r="GG73" s="95"/>
      <c r="GH73" s="90">
        <v>0.18130000000000024</v>
      </c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2"/>
      <c r="GT73" s="93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321" t="s">
        <v>130</v>
      </c>
      <c r="HG73" s="322"/>
      <c r="HH73" s="322"/>
      <c r="HI73" s="322"/>
      <c r="HJ73" s="322"/>
      <c r="HK73" s="322"/>
      <c r="HL73" s="322"/>
      <c r="HM73" s="322"/>
      <c r="HN73" s="322"/>
      <c r="HO73" s="322"/>
      <c r="HP73" s="322"/>
      <c r="HQ73" s="322"/>
      <c r="HR73" s="322"/>
      <c r="HS73" s="322"/>
      <c r="HT73" s="322"/>
      <c r="HU73" s="322"/>
      <c r="HV73" s="322"/>
      <c r="HW73" s="322"/>
      <c r="HX73" s="322"/>
      <c r="HY73" s="322"/>
      <c r="HZ73" s="322"/>
      <c r="IA73" s="322"/>
      <c r="IB73" s="323"/>
    </row>
    <row r="74" spans="1:236" s="3" customFormat="1" ht="44.25" customHeight="1">
      <c r="A74" s="276" t="s">
        <v>20</v>
      </c>
      <c r="B74" s="277"/>
      <c r="C74" s="277"/>
      <c r="D74" s="277"/>
      <c r="E74" s="278"/>
      <c r="F74" s="108" t="s">
        <v>129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10"/>
      <c r="AJ74" s="93"/>
      <c r="AK74" s="94"/>
      <c r="AL74" s="94"/>
      <c r="AM74" s="94"/>
      <c r="AN74" s="94"/>
      <c r="AO74" s="94"/>
      <c r="AP74" s="94"/>
      <c r="AQ74" s="94"/>
      <c r="AR74" s="94"/>
      <c r="AS74" s="94"/>
      <c r="AT74" s="95"/>
      <c r="AU74" s="90">
        <f t="shared" si="14"/>
        <v>3.3</v>
      </c>
      <c r="AV74" s="91"/>
      <c r="AW74" s="91"/>
      <c r="AX74" s="91"/>
      <c r="AY74" s="91"/>
      <c r="AZ74" s="91"/>
      <c r="BA74" s="91"/>
      <c r="BB74" s="91"/>
      <c r="BC74" s="117">
        <f>BS74+CI74+CY74+DO74</f>
        <v>1.046</v>
      </c>
      <c r="BD74" s="117"/>
      <c r="BE74" s="117"/>
      <c r="BF74" s="117"/>
      <c r="BG74" s="117"/>
      <c r="BH74" s="117"/>
      <c r="BI74" s="117"/>
      <c r="BJ74" s="117"/>
      <c r="BK74" s="112">
        <v>0.69</v>
      </c>
      <c r="BL74" s="112"/>
      <c r="BM74" s="112"/>
      <c r="BN74" s="112"/>
      <c r="BO74" s="112"/>
      <c r="BP74" s="112"/>
      <c r="BQ74" s="112"/>
      <c r="BR74" s="113"/>
      <c r="BS74" s="56">
        <f>0.042+0.042+0.042</f>
        <v>0.126</v>
      </c>
      <c r="BT74" s="57"/>
      <c r="BU74" s="57"/>
      <c r="BV74" s="57"/>
      <c r="BW74" s="57"/>
      <c r="BX74" s="57"/>
      <c r="BY74" s="57"/>
      <c r="BZ74" s="58"/>
      <c r="CA74" s="118">
        <v>1.5</v>
      </c>
      <c r="CB74" s="112"/>
      <c r="CC74" s="112"/>
      <c r="CD74" s="112"/>
      <c r="CE74" s="112"/>
      <c r="CF74" s="112"/>
      <c r="CG74" s="112"/>
      <c r="CH74" s="113"/>
      <c r="CI74" s="114">
        <v>0.43</v>
      </c>
      <c r="CJ74" s="115"/>
      <c r="CK74" s="115"/>
      <c r="CL74" s="115"/>
      <c r="CM74" s="115"/>
      <c r="CN74" s="115"/>
      <c r="CO74" s="115"/>
      <c r="CP74" s="116"/>
      <c r="CQ74" s="118">
        <v>1.11</v>
      </c>
      <c r="CR74" s="112"/>
      <c r="CS74" s="112"/>
      <c r="CT74" s="112"/>
      <c r="CU74" s="112"/>
      <c r="CV74" s="112"/>
      <c r="CW74" s="112"/>
      <c r="CX74" s="113"/>
      <c r="CY74" s="64">
        <v>0.04</v>
      </c>
      <c r="CZ74" s="65"/>
      <c r="DA74" s="65"/>
      <c r="DB74" s="65"/>
      <c r="DC74" s="65"/>
      <c r="DD74" s="65"/>
      <c r="DE74" s="65"/>
      <c r="DF74" s="66"/>
      <c r="DG74" s="105"/>
      <c r="DH74" s="106"/>
      <c r="DI74" s="106"/>
      <c r="DJ74" s="106"/>
      <c r="DK74" s="106"/>
      <c r="DL74" s="106"/>
      <c r="DM74" s="106"/>
      <c r="DN74" s="107"/>
      <c r="DO74" s="64">
        <v>0.45</v>
      </c>
      <c r="DP74" s="65"/>
      <c r="DQ74" s="65"/>
      <c r="DR74" s="65"/>
      <c r="DS74" s="65"/>
      <c r="DT74" s="65"/>
      <c r="DU74" s="65"/>
      <c r="DV74" s="66"/>
      <c r="DW74" s="90">
        <f>BC74</f>
        <v>1.046</v>
      </c>
      <c r="DX74" s="94"/>
      <c r="DY74" s="94"/>
      <c r="DZ74" s="94"/>
      <c r="EA74" s="94"/>
      <c r="EB74" s="94"/>
      <c r="EC74" s="94"/>
      <c r="ED74" s="94"/>
      <c r="EE74" s="95"/>
      <c r="EF74" s="93">
        <v>0.45</v>
      </c>
      <c r="EG74" s="94"/>
      <c r="EH74" s="94"/>
      <c r="EI74" s="94"/>
      <c r="EJ74" s="94"/>
      <c r="EK74" s="94"/>
      <c r="EL74" s="94"/>
      <c r="EM74" s="94"/>
      <c r="EN74" s="95"/>
      <c r="EO74" s="93"/>
      <c r="EP74" s="94"/>
      <c r="EQ74" s="94"/>
      <c r="ER74" s="94"/>
      <c r="ES74" s="94"/>
      <c r="ET74" s="94"/>
      <c r="EU74" s="94"/>
      <c r="EV74" s="94"/>
      <c r="EW74" s="95"/>
      <c r="EX74" s="93"/>
      <c r="EY74" s="94"/>
      <c r="EZ74" s="94"/>
      <c r="FA74" s="94"/>
      <c r="FB74" s="94"/>
      <c r="FC74" s="94"/>
      <c r="FD74" s="94"/>
      <c r="FE74" s="94"/>
      <c r="FF74" s="95"/>
      <c r="FG74" s="90">
        <f>SUM(AU74-BC74)</f>
        <v>2.2539999999999996</v>
      </c>
      <c r="FH74" s="91"/>
      <c r="FI74" s="91"/>
      <c r="FJ74" s="91"/>
      <c r="FK74" s="91"/>
      <c r="FL74" s="91"/>
      <c r="FM74" s="91"/>
      <c r="FN74" s="91"/>
      <c r="FO74" s="91"/>
      <c r="FP74" s="91"/>
      <c r="FQ74" s="92"/>
      <c r="FR74" s="93"/>
      <c r="FS74" s="94"/>
      <c r="FT74" s="94"/>
      <c r="FU74" s="94"/>
      <c r="FV74" s="94"/>
      <c r="FW74" s="94"/>
      <c r="FX74" s="94"/>
      <c r="FY74" s="94"/>
      <c r="FZ74" s="94"/>
      <c r="GA74" s="95"/>
      <c r="GB74" s="93"/>
      <c r="GC74" s="94"/>
      <c r="GD74" s="94"/>
      <c r="GE74" s="94"/>
      <c r="GF74" s="94"/>
      <c r="GG74" s="95"/>
      <c r="GH74" s="90">
        <v>2.2539999999999996</v>
      </c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2"/>
      <c r="GT74" s="93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324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325"/>
    </row>
    <row r="75" spans="1:236" s="3" customFormat="1" ht="12.75" customHeight="1">
      <c r="A75" s="276" t="s">
        <v>30</v>
      </c>
      <c r="B75" s="277"/>
      <c r="C75" s="277"/>
      <c r="D75" s="277"/>
      <c r="E75" s="278"/>
      <c r="F75" s="108" t="s">
        <v>112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10"/>
      <c r="AJ75" s="93"/>
      <c r="AK75" s="94"/>
      <c r="AL75" s="94"/>
      <c r="AM75" s="94"/>
      <c r="AN75" s="94"/>
      <c r="AO75" s="94"/>
      <c r="AP75" s="94"/>
      <c r="AQ75" s="94"/>
      <c r="AR75" s="94"/>
      <c r="AS75" s="94"/>
      <c r="AT75" s="95"/>
      <c r="AU75" s="90">
        <f t="shared" si="14"/>
        <v>4.4510000000000005</v>
      </c>
      <c r="AV75" s="91"/>
      <c r="AW75" s="91"/>
      <c r="AX75" s="91"/>
      <c r="AY75" s="91"/>
      <c r="AZ75" s="91"/>
      <c r="BA75" s="91"/>
      <c r="BB75" s="91"/>
      <c r="BC75" s="117">
        <f>BS75+CI75+CY75+DO75</f>
        <v>2.42</v>
      </c>
      <c r="BD75" s="117"/>
      <c r="BE75" s="117"/>
      <c r="BF75" s="117"/>
      <c r="BG75" s="117"/>
      <c r="BH75" s="117"/>
      <c r="BI75" s="117"/>
      <c r="BJ75" s="117"/>
      <c r="BK75" s="112">
        <v>0.7</v>
      </c>
      <c r="BL75" s="112"/>
      <c r="BM75" s="112"/>
      <c r="BN75" s="112"/>
      <c r="BO75" s="112"/>
      <c r="BP75" s="112"/>
      <c r="BQ75" s="112"/>
      <c r="BR75" s="113"/>
      <c r="BS75" s="56">
        <v>0.35</v>
      </c>
      <c r="BT75" s="57"/>
      <c r="BU75" s="57"/>
      <c r="BV75" s="57"/>
      <c r="BW75" s="57"/>
      <c r="BX75" s="57"/>
      <c r="BY75" s="57"/>
      <c r="BZ75" s="58"/>
      <c r="CA75" s="118">
        <v>1.3</v>
      </c>
      <c r="CB75" s="112"/>
      <c r="CC75" s="112"/>
      <c r="CD75" s="112"/>
      <c r="CE75" s="112"/>
      <c r="CF75" s="112"/>
      <c r="CG75" s="112"/>
      <c r="CH75" s="113"/>
      <c r="CI75" s="114">
        <v>2.07</v>
      </c>
      <c r="CJ75" s="115"/>
      <c r="CK75" s="115"/>
      <c r="CL75" s="115"/>
      <c r="CM75" s="115"/>
      <c r="CN75" s="115"/>
      <c r="CO75" s="115"/>
      <c r="CP75" s="116"/>
      <c r="CQ75" s="118">
        <v>1.951</v>
      </c>
      <c r="CR75" s="112"/>
      <c r="CS75" s="112"/>
      <c r="CT75" s="112"/>
      <c r="CU75" s="112"/>
      <c r="CV75" s="112"/>
      <c r="CW75" s="112"/>
      <c r="CX75" s="113"/>
      <c r="CY75" s="64"/>
      <c r="CZ75" s="65"/>
      <c r="DA75" s="65"/>
      <c r="DB75" s="65"/>
      <c r="DC75" s="65"/>
      <c r="DD75" s="65"/>
      <c r="DE75" s="65"/>
      <c r="DF75" s="66"/>
      <c r="DG75" s="105">
        <v>0.5</v>
      </c>
      <c r="DH75" s="106"/>
      <c r="DI75" s="106"/>
      <c r="DJ75" s="106"/>
      <c r="DK75" s="106"/>
      <c r="DL75" s="106"/>
      <c r="DM75" s="106"/>
      <c r="DN75" s="107"/>
      <c r="DO75" s="64"/>
      <c r="DP75" s="65"/>
      <c r="DQ75" s="65"/>
      <c r="DR75" s="65"/>
      <c r="DS75" s="65"/>
      <c r="DT75" s="65"/>
      <c r="DU75" s="65"/>
      <c r="DV75" s="66"/>
      <c r="DW75" s="90">
        <f>BC75</f>
        <v>2.42</v>
      </c>
      <c r="DX75" s="94"/>
      <c r="DY75" s="94"/>
      <c r="DZ75" s="94"/>
      <c r="EA75" s="94"/>
      <c r="EB75" s="94"/>
      <c r="EC75" s="94"/>
      <c r="ED75" s="94"/>
      <c r="EE75" s="95"/>
      <c r="EF75" s="93"/>
      <c r="EG75" s="94"/>
      <c r="EH75" s="94"/>
      <c r="EI75" s="94"/>
      <c r="EJ75" s="94"/>
      <c r="EK75" s="94"/>
      <c r="EL75" s="94"/>
      <c r="EM75" s="94"/>
      <c r="EN75" s="95"/>
      <c r="EO75" s="93"/>
      <c r="EP75" s="94"/>
      <c r="EQ75" s="94"/>
      <c r="ER75" s="94"/>
      <c r="ES75" s="94"/>
      <c r="ET75" s="94"/>
      <c r="EU75" s="94"/>
      <c r="EV75" s="94"/>
      <c r="EW75" s="95"/>
      <c r="EX75" s="93"/>
      <c r="EY75" s="94"/>
      <c r="EZ75" s="94"/>
      <c r="FA75" s="94"/>
      <c r="FB75" s="94"/>
      <c r="FC75" s="94"/>
      <c r="FD75" s="94"/>
      <c r="FE75" s="94"/>
      <c r="FF75" s="95"/>
      <c r="FG75" s="90">
        <f>SUM(AU75-BC75)</f>
        <v>2.0310000000000006</v>
      </c>
      <c r="FH75" s="91"/>
      <c r="FI75" s="91"/>
      <c r="FJ75" s="91"/>
      <c r="FK75" s="91"/>
      <c r="FL75" s="91"/>
      <c r="FM75" s="91"/>
      <c r="FN75" s="91"/>
      <c r="FO75" s="91"/>
      <c r="FP75" s="91"/>
      <c r="FQ75" s="92"/>
      <c r="FR75" s="93"/>
      <c r="FS75" s="94"/>
      <c r="FT75" s="94"/>
      <c r="FU75" s="94"/>
      <c r="FV75" s="94"/>
      <c r="FW75" s="94"/>
      <c r="FX75" s="94"/>
      <c r="FY75" s="94"/>
      <c r="FZ75" s="94"/>
      <c r="GA75" s="95"/>
      <c r="GB75" s="93"/>
      <c r="GC75" s="94"/>
      <c r="GD75" s="94"/>
      <c r="GE75" s="94"/>
      <c r="GF75" s="94"/>
      <c r="GG75" s="95"/>
      <c r="GH75" s="90">
        <v>2.0310000000000006</v>
      </c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2"/>
      <c r="GT75" s="93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324"/>
      <c r="HG75" s="288"/>
      <c r="HH75" s="288"/>
      <c r="HI75" s="288"/>
      <c r="HJ75" s="288"/>
      <c r="HK75" s="288"/>
      <c r="HL75" s="288"/>
      <c r="HM75" s="288"/>
      <c r="HN75" s="288"/>
      <c r="HO75" s="288"/>
      <c r="HP75" s="288"/>
      <c r="HQ75" s="288"/>
      <c r="HR75" s="288"/>
      <c r="HS75" s="288"/>
      <c r="HT75" s="288"/>
      <c r="HU75" s="288"/>
      <c r="HV75" s="288"/>
      <c r="HW75" s="288"/>
      <c r="HX75" s="288"/>
      <c r="HY75" s="288"/>
      <c r="HZ75" s="288"/>
      <c r="IA75" s="288"/>
      <c r="IB75" s="325"/>
    </row>
    <row r="76" spans="1:236" s="3" customFormat="1" ht="13.5" customHeight="1" thickBot="1">
      <c r="A76" s="276" t="s">
        <v>31</v>
      </c>
      <c r="B76" s="277"/>
      <c r="C76" s="277"/>
      <c r="D76" s="277"/>
      <c r="E76" s="278"/>
      <c r="F76" s="108" t="s">
        <v>113</v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10"/>
      <c r="AJ76" s="93"/>
      <c r="AK76" s="94"/>
      <c r="AL76" s="94"/>
      <c r="AM76" s="94"/>
      <c r="AN76" s="94"/>
      <c r="AO76" s="94"/>
      <c r="AP76" s="94"/>
      <c r="AQ76" s="94"/>
      <c r="AR76" s="94"/>
      <c r="AS76" s="94"/>
      <c r="AT76" s="95"/>
      <c r="AU76" s="90">
        <f t="shared" si="14"/>
        <v>0</v>
      </c>
      <c r="AV76" s="91"/>
      <c r="AW76" s="91"/>
      <c r="AX76" s="91"/>
      <c r="AY76" s="91"/>
      <c r="AZ76" s="91"/>
      <c r="BA76" s="91"/>
      <c r="BB76" s="91"/>
      <c r="BC76" s="111">
        <f>BS76+CI76+CY76+DO76</f>
        <v>3.752266</v>
      </c>
      <c r="BD76" s="111"/>
      <c r="BE76" s="111"/>
      <c r="BF76" s="111"/>
      <c r="BG76" s="111"/>
      <c r="BH76" s="111"/>
      <c r="BI76" s="111"/>
      <c r="BJ76" s="111"/>
      <c r="BK76" s="112"/>
      <c r="BL76" s="112"/>
      <c r="BM76" s="112"/>
      <c r="BN76" s="112"/>
      <c r="BO76" s="112"/>
      <c r="BP76" s="112"/>
      <c r="BQ76" s="112"/>
      <c r="BR76" s="113"/>
      <c r="BS76" s="56">
        <v>0.024967</v>
      </c>
      <c r="BT76" s="57"/>
      <c r="BU76" s="57"/>
      <c r="BV76" s="57"/>
      <c r="BW76" s="57"/>
      <c r="BX76" s="57"/>
      <c r="BY76" s="57"/>
      <c r="BZ76" s="58"/>
      <c r="CA76" s="118"/>
      <c r="CB76" s="112"/>
      <c r="CC76" s="112"/>
      <c r="CD76" s="112"/>
      <c r="CE76" s="112"/>
      <c r="CF76" s="112"/>
      <c r="CG76" s="112"/>
      <c r="CH76" s="113"/>
      <c r="CI76" s="114">
        <v>3.46</v>
      </c>
      <c r="CJ76" s="115"/>
      <c r="CK76" s="115"/>
      <c r="CL76" s="115"/>
      <c r="CM76" s="115"/>
      <c r="CN76" s="115"/>
      <c r="CO76" s="115"/>
      <c r="CP76" s="116"/>
      <c r="CQ76" s="306"/>
      <c r="CR76" s="307"/>
      <c r="CS76" s="307"/>
      <c r="CT76" s="307"/>
      <c r="CU76" s="307"/>
      <c r="CV76" s="307"/>
      <c r="CW76" s="307"/>
      <c r="CX76" s="308"/>
      <c r="CY76" s="56">
        <v>0.18837</v>
      </c>
      <c r="CZ76" s="57"/>
      <c r="DA76" s="57"/>
      <c r="DB76" s="57"/>
      <c r="DC76" s="57"/>
      <c r="DD76" s="57"/>
      <c r="DE76" s="57"/>
      <c r="DF76" s="58"/>
      <c r="DG76" s="105"/>
      <c r="DH76" s="106"/>
      <c r="DI76" s="106"/>
      <c r="DJ76" s="106"/>
      <c r="DK76" s="106"/>
      <c r="DL76" s="106"/>
      <c r="DM76" s="106"/>
      <c r="DN76" s="107"/>
      <c r="DO76" s="56">
        <f>0.034737+0.044192</f>
        <v>0.078929</v>
      </c>
      <c r="DP76" s="57"/>
      <c r="DQ76" s="57"/>
      <c r="DR76" s="57"/>
      <c r="DS76" s="57"/>
      <c r="DT76" s="57"/>
      <c r="DU76" s="57"/>
      <c r="DV76" s="58"/>
      <c r="DW76" s="90">
        <f>BC76</f>
        <v>3.752266</v>
      </c>
      <c r="DX76" s="94"/>
      <c r="DY76" s="94"/>
      <c r="DZ76" s="94"/>
      <c r="EA76" s="94"/>
      <c r="EB76" s="94"/>
      <c r="EC76" s="94"/>
      <c r="ED76" s="94"/>
      <c r="EE76" s="95"/>
      <c r="EF76" s="90">
        <v>0.078929</v>
      </c>
      <c r="EG76" s="91"/>
      <c r="EH76" s="91"/>
      <c r="EI76" s="91"/>
      <c r="EJ76" s="91"/>
      <c r="EK76" s="91"/>
      <c r="EL76" s="91"/>
      <c r="EM76" s="91"/>
      <c r="EN76" s="92"/>
      <c r="EO76" s="93"/>
      <c r="EP76" s="94"/>
      <c r="EQ76" s="94"/>
      <c r="ER76" s="94"/>
      <c r="ES76" s="94"/>
      <c r="ET76" s="94"/>
      <c r="EU76" s="94"/>
      <c r="EV76" s="94"/>
      <c r="EW76" s="95"/>
      <c r="EX76" s="93"/>
      <c r="EY76" s="94"/>
      <c r="EZ76" s="94"/>
      <c r="FA76" s="94"/>
      <c r="FB76" s="94"/>
      <c r="FC76" s="94"/>
      <c r="FD76" s="94"/>
      <c r="FE76" s="94"/>
      <c r="FF76" s="95"/>
      <c r="FG76" s="90">
        <f>SUM(AU76-BC76)</f>
        <v>-3.752266</v>
      </c>
      <c r="FH76" s="91"/>
      <c r="FI76" s="91"/>
      <c r="FJ76" s="91"/>
      <c r="FK76" s="91"/>
      <c r="FL76" s="91"/>
      <c r="FM76" s="91"/>
      <c r="FN76" s="91"/>
      <c r="FO76" s="91"/>
      <c r="FP76" s="91"/>
      <c r="FQ76" s="92"/>
      <c r="FR76" s="93"/>
      <c r="FS76" s="94"/>
      <c r="FT76" s="94"/>
      <c r="FU76" s="94"/>
      <c r="FV76" s="94"/>
      <c r="FW76" s="94"/>
      <c r="FX76" s="94"/>
      <c r="FY76" s="94"/>
      <c r="FZ76" s="94"/>
      <c r="GA76" s="95"/>
      <c r="GB76" s="93"/>
      <c r="GC76" s="94"/>
      <c r="GD76" s="94"/>
      <c r="GE76" s="94"/>
      <c r="GF76" s="94"/>
      <c r="GG76" s="95"/>
      <c r="GH76" s="90">
        <v>-3.752266</v>
      </c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2"/>
      <c r="GT76" s="93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326"/>
      <c r="HG76" s="327"/>
      <c r="HH76" s="327"/>
      <c r="HI76" s="327"/>
      <c r="HJ76" s="327"/>
      <c r="HK76" s="327"/>
      <c r="HL76" s="327"/>
      <c r="HM76" s="327"/>
      <c r="HN76" s="327"/>
      <c r="HO76" s="327"/>
      <c r="HP76" s="327"/>
      <c r="HQ76" s="327"/>
      <c r="HR76" s="327"/>
      <c r="HS76" s="327"/>
      <c r="HT76" s="327"/>
      <c r="HU76" s="327"/>
      <c r="HV76" s="327"/>
      <c r="HW76" s="327"/>
      <c r="HX76" s="327"/>
      <c r="HY76" s="327"/>
      <c r="HZ76" s="327"/>
      <c r="IA76" s="327"/>
      <c r="IB76" s="328"/>
    </row>
    <row r="77" spans="1:236" s="3" customFormat="1" ht="12" thickBot="1">
      <c r="A77" s="247" t="s">
        <v>56</v>
      </c>
      <c r="B77" s="247"/>
      <c r="C77" s="247"/>
      <c r="D77" s="247"/>
      <c r="E77" s="247"/>
      <c r="F77" s="264" t="s">
        <v>43</v>
      </c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67">
        <f t="shared" si="14"/>
        <v>18.759999999999998</v>
      </c>
      <c r="AV77" s="185"/>
      <c r="AW77" s="185"/>
      <c r="AX77" s="185"/>
      <c r="AY77" s="185"/>
      <c r="AZ77" s="185"/>
      <c r="BA77" s="185"/>
      <c r="BB77" s="185"/>
      <c r="BC77" s="167">
        <f>BC79+BC80+BC81</f>
        <v>12.197486</v>
      </c>
      <c r="BD77" s="167"/>
      <c r="BE77" s="167"/>
      <c r="BF77" s="167"/>
      <c r="BG77" s="167"/>
      <c r="BH77" s="167"/>
      <c r="BI77" s="167"/>
      <c r="BJ77" s="167"/>
      <c r="BK77" s="157">
        <f>SUM(BK78:BR81)</f>
        <v>3</v>
      </c>
      <c r="BL77" s="181"/>
      <c r="BM77" s="181"/>
      <c r="BN77" s="181"/>
      <c r="BO77" s="181"/>
      <c r="BP77" s="181"/>
      <c r="BQ77" s="181"/>
      <c r="BR77" s="181"/>
      <c r="BS77" s="155">
        <f>SUM(BS78:BZ81)</f>
        <v>0.324</v>
      </c>
      <c r="BT77" s="155"/>
      <c r="BU77" s="155"/>
      <c r="BV77" s="155"/>
      <c r="BW77" s="155"/>
      <c r="BX77" s="155"/>
      <c r="BY77" s="155"/>
      <c r="BZ77" s="155"/>
      <c r="CA77" s="157">
        <f>SUM(CA78:CH81)</f>
        <v>5.699999999999999</v>
      </c>
      <c r="CB77" s="181"/>
      <c r="CC77" s="181"/>
      <c r="CD77" s="181"/>
      <c r="CE77" s="181"/>
      <c r="CF77" s="181"/>
      <c r="CG77" s="181"/>
      <c r="CH77" s="181"/>
      <c r="CI77" s="155">
        <f>SUM(CI78:CP81)</f>
        <v>2.264</v>
      </c>
      <c r="CJ77" s="155"/>
      <c r="CK77" s="155"/>
      <c r="CL77" s="155"/>
      <c r="CM77" s="155"/>
      <c r="CN77" s="155"/>
      <c r="CO77" s="155"/>
      <c r="CP77" s="155"/>
      <c r="CQ77" s="157">
        <f>SUM(CQ78:CX81)</f>
        <v>9</v>
      </c>
      <c r="CR77" s="157"/>
      <c r="CS77" s="157"/>
      <c r="CT77" s="157"/>
      <c r="CU77" s="157"/>
      <c r="CV77" s="157"/>
      <c r="CW77" s="157"/>
      <c r="CX77" s="157"/>
      <c r="CY77" s="178">
        <f>SUM(CY78:DF81)</f>
        <v>3.9252710000000004</v>
      </c>
      <c r="CZ77" s="178"/>
      <c r="DA77" s="178"/>
      <c r="DB77" s="178"/>
      <c r="DC77" s="178"/>
      <c r="DD77" s="178"/>
      <c r="DE77" s="178"/>
      <c r="DF77" s="178"/>
      <c r="DG77" s="157">
        <f>SUM(DG78:DN81)</f>
        <v>1.06</v>
      </c>
      <c r="DH77" s="157"/>
      <c r="DI77" s="157"/>
      <c r="DJ77" s="157"/>
      <c r="DK77" s="157"/>
      <c r="DL77" s="157"/>
      <c r="DM77" s="157"/>
      <c r="DN77" s="157"/>
      <c r="DO77" s="155">
        <f>SUM(DO78:DV81)</f>
        <v>5.680486</v>
      </c>
      <c r="DP77" s="155"/>
      <c r="DQ77" s="155"/>
      <c r="DR77" s="155"/>
      <c r="DS77" s="155"/>
      <c r="DT77" s="155"/>
      <c r="DU77" s="155"/>
      <c r="DV77" s="155"/>
      <c r="DW77" s="167">
        <f>SUM(DW78:EE81)</f>
        <v>12.197</v>
      </c>
      <c r="DX77" s="167"/>
      <c r="DY77" s="167"/>
      <c r="DZ77" s="167"/>
      <c r="EA77" s="167"/>
      <c r="EB77" s="167"/>
      <c r="EC77" s="167"/>
      <c r="ED77" s="167"/>
      <c r="EE77" s="167"/>
      <c r="EF77" s="167">
        <f>SUM(EF78:EN81)</f>
        <v>5.680486</v>
      </c>
      <c r="EG77" s="167"/>
      <c r="EH77" s="167"/>
      <c r="EI77" s="167"/>
      <c r="EJ77" s="167"/>
      <c r="EK77" s="167"/>
      <c r="EL77" s="167"/>
      <c r="EM77" s="167"/>
      <c r="EN77" s="167"/>
      <c r="EO77" s="167">
        <f>SUM(EO78:EW81)</f>
        <v>0</v>
      </c>
      <c r="EP77" s="167"/>
      <c r="EQ77" s="167"/>
      <c r="ER77" s="167"/>
      <c r="ES77" s="167"/>
      <c r="ET77" s="167"/>
      <c r="EU77" s="167"/>
      <c r="EV77" s="167"/>
      <c r="EW77" s="167"/>
      <c r="EX77" s="167">
        <f>SUM(EX78:FF81)</f>
        <v>0</v>
      </c>
      <c r="EY77" s="167"/>
      <c r="EZ77" s="167"/>
      <c r="FA77" s="167"/>
      <c r="FB77" s="167"/>
      <c r="FC77" s="167"/>
      <c r="FD77" s="167"/>
      <c r="FE77" s="167"/>
      <c r="FF77" s="167"/>
      <c r="FG77" s="167">
        <f>SUM(FG78:FQ81)</f>
        <v>6.562514</v>
      </c>
      <c r="FH77" s="167"/>
      <c r="FI77" s="167"/>
      <c r="FJ77" s="167"/>
      <c r="FK77" s="167"/>
      <c r="FL77" s="167"/>
      <c r="FM77" s="167"/>
      <c r="FN77" s="167"/>
      <c r="FO77" s="167"/>
      <c r="FP77" s="167"/>
      <c r="FQ77" s="167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73">
        <f>SUM(GH78,GH79,GH80,GH81)</f>
        <v>6.562514</v>
      </c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74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</row>
    <row r="78" spans="1:236" s="3" customFormat="1" ht="24" customHeight="1">
      <c r="A78" s="132" t="s">
        <v>19</v>
      </c>
      <c r="B78" s="133"/>
      <c r="C78" s="133"/>
      <c r="D78" s="133"/>
      <c r="E78" s="134"/>
      <c r="F78" s="146" t="s">
        <v>114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8"/>
      <c r="AJ78" s="102"/>
      <c r="AK78" s="103"/>
      <c r="AL78" s="103"/>
      <c r="AM78" s="103"/>
      <c r="AN78" s="103"/>
      <c r="AO78" s="103"/>
      <c r="AP78" s="103"/>
      <c r="AQ78" s="103"/>
      <c r="AR78" s="103"/>
      <c r="AS78" s="103"/>
      <c r="AT78" s="104"/>
      <c r="AU78" s="96">
        <v>6</v>
      </c>
      <c r="AV78" s="97"/>
      <c r="AW78" s="97"/>
      <c r="AX78" s="97"/>
      <c r="AY78" s="97"/>
      <c r="AZ78" s="97"/>
      <c r="BA78" s="97"/>
      <c r="BB78" s="98"/>
      <c r="BC78" s="102"/>
      <c r="BD78" s="103"/>
      <c r="BE78" s="103"/>
      <c r="BF78" s="103"/>
      <c r="BG78" s="103"/>
      <c r="BH78" s="103"/>
      <c r="BI78" s="103"/>
      <c r="BJ78" s="104"/>
      <c r="BK78" s="126"/>
      <c r="BL78" s="127"/>
      <c r="BM78" s="127"/>
      <c r="BN78" s="127"/>
      <c r="BO78" s="127"/>
      <c r="BP78" s="127"/>
      <c r="BQ78" s="127"/>
      <c r="BR78" s="128"/>
      <c r="BS78" s="284"/>
      <c r="BT78" s="285"/>
      <c r="BU78" s="285"/>
      <c r="BV78" s="285"/>
      <c r="BW78" s="285"/>
      <c r="BX78" s="285"/>
      <c r="BY78" s="285"/>
      <c r="BZ78" s="286"/>
      <c r="CA78" s="182"/>
      <c r="CB78" s="183"/>
      <c r="CC78" s="183"/>
      <c r="CD78" s="183"/>
      <c r="CE78" s="183"/>
      <c r="CF78" s="183"/>
      <c r="CG78" s="183"/>
      <c r="CH78" s="184"/>
      <c r="CI78" s="284"/>
      <c r="CJ78" s="285"/>
      <c r="CK78" s="285"/>
      <c r="CL78" s="285"/>
      <c r="CM78" s="285"/>
      <c r="CN78" s="285"/>
      <c r="CO78" s="285"/>
      <c r="CP78" s="286"/>
      <c r="CQ78" s="126">
        <v>6</v>
      </c>
      <c r="CR78" s="127"/>
      <c r="CS78" s="127"/>
      <c r="CT78" s="127"/>
      <c r="CU78" s="127"/>
      <c r="CV78" s="127"/>
      <c r="CW78" s="127"/>
      <c r="CX78" s="128"/>
      <c r="CY78" s="284"/>
      <c r="CZ78" s="285"/>
      <c r="DA78" s="285"/>
      <c r="DB78" s="285"/>
      <c r="DC78" s="285"/>
      <c r="DD78" s="285"/>
      <c r="DE78" s="285"/>
      <c r="DF78" s="286"/>
      <c r="DG78" s="279"/>
      <c r="DH78" s="280"/>
      <c r="DI78" s="280"/>
      <c r="DJ78" s="280"/>
      <c r="DK78" s="280"/>
      <c r="DL78" s="280"/>
      <c r="DM78" s="280"/>
      <c r="DN78" s="281"/>
      <c r="DO78" s="284"/>
      <c r="DP78" s="285"/>
      <c r="DQ78" s="285"/>
      <c r="DR78" s="285"/>
      <c r="DS78" s="285"/>
      <c r="DT78" s="285"/>
      <c r="DU78" s="285"/>
      <c r="DV78" s="286"/>
      <c r="DW78" s="102"/>
      <c r="DX78" s="103"/>
      <c r="DY78" s="103"/>
      <c r="DZ78" s="103"/>
      <c r="EA78" s="103"/>
      <c r="EB78" s="103"/>
      <c r="EC78" s="103"/>
      <c r="ED78" s="103"/>
      <c r="EE78" s="104"/>
      <c r="EF78" s="102"/>
      <c r="EG78" s="103"/>
      <c r="EH78" s="103"/>
      <c r="EI78" s="103"/>
      <c r="EJ78" s="103"/>
      <c r="EK78" s="103"/>
      <c r="EL78" s="103"/>
      <c r="EM78" s="103"/>
      <c r="EN78" s="104"/>
      <c r="EO78" s="102"/>
      <c r="EP78" s="103"/>
      <c r="EQ78" s="103"/>
      <c r="ER78" s="103"/>
      <c r="ES78" s="103"/>
      <c r="ET78" s="103"/>
      <c r="EU78" s="103"/>
      <c r="EV78" s="103"/>
      <c r="EW78" s="104"/>
      <c r="EX78" s="102"/>
      <c r="EY78" s="103"/>
      <c r="EZ78" s="103"/>
      <c r="FA78" s="103"/>
      <c r="FB78" s="103"/>
      <c r="FC78" s="103"/>
      <c r="FD78" s="103"/>
      <c r="FE78" s="103"/>
      <c r="FF78" s="104"/>
      <c r="FG78" s="96">
        <f>SUM(AU78-BC78)</f>
        <v>6</v>
      </c>
      <c r="FH78" s="97"/>
      <c r="FI78" s="97"/>
      <c r="FJ78" s="97"/>
      <c r="FK78" s="97"/>
      <c r="FL78" s="97"/>
      <c r="FM78" s="97"/>
      <c r="FN78" s="97"/>
      <c r="FO78" s="97"/>
      <c r="FP78" s="97"/>
      <c r="FQ78" s="98"/>
      <c r="FR78" s="102"/>
      <c r="FS78" s="103"/>
      <c r="FT78" s="103"/>
      <c r="FU78" s="103"/>
      <c r="FV78" s="103"/>
      <c r="FW78" s="103"/>
      <c r="FX78" s="103"/>
      <c r="FY78" s="103"/>
      <c r="FZ78" s="103"/>
      <c r="GA78" s="104"/>
      <c r="GB78" s="102"/>
      <c r="GC78" s="103"/>
      <c r="GD78" s="103"/>
      <c r="GE78" s="103"/>
      <c r="GF78" s="103"/>
      <c r="GG78" s="104"/>
      <c r="GH78" s="319">
        <v>6</v>
      </c>
      <c r="GI78" s="320"/>
      <c r="GJ78" s="320"/>
      <c r="GK78" s="320"/>
      <c r="GL78" s="320"/>
      <c r="GM78" s="320"/>
      <c r="GN78" s="320"/>
      <c r="GO78" s="320"/>
      <c r="GP78" s="320"/>
      <c r="GQ78" s="320"/>
      <c r="GR78" s="320"/>
      <c r="GS78" s="320"/>
      <c r="GT78" s="320"/>
      <c r="GU78" s="320"/>
      <c r="GV78" s="320"/>
      <c r="GW78" s="320"/>
      <c r="GX78" s="320"/>
      <c r="GY78" s="320"/>
      <c r="GZ78" s="320"/>
      <c r="HA78" s="320"/>
      <c r="HB78" s="320"/>
      <c r="HC78" s="320"/>
      <c r="HD78" s="320"/>
      <c r="HE78" s="320"/>
      <c r="HF78" s="329" t="s">
        <v>132</v>
      </c>
      <c r="HG78" s="330"/>
      <c r="HH78" s="330"/>
      <c r="HI78" s="330"/>
      <c r="HJ78" s="330"/>
      <c r="HK78" s="330"/>
      <c r="HL78" s="330"/>
      <c r="HM78" s="330"/>
      <c r="HN78" s="330"/>
      <c r="HO78" s="330"/>
      <c r="HP78" s="330"/>
      <c r="HQ78" s="330"/>
      <c r="HR78" s="330"/>
      <c r="HS78" s="330"/>
      <c r="HT78" s="330"/>
      <c r="HU78" s="330"/>
      <c r="HV78" s="330"/>
      <c r="HW78" s="330"/>
      <c r="HX78" s="330"/>
      <c r="HY78" s="330"/>
      <c r="HZ78" s="330"/>
      <c r="IA78" s="330"/>
      <c r="IB78" s="331"/>
    </row>
    <row r="79" spans="1:236" s="3" customFormat="1" ht="11.25">
      <c r="A79" s="73" t="s">
        <v>20</v>
      </c>
      <c r="B79" s="74"/>
      <c r="C79" s="74"/>
      <c r="D79" s="74"/>
      <c r="E79" s="75"/>
      <c r="F79" s="76" t="s">
        <v>115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8"/>
      <c r="AJ79" s="79"/>
      <c r="AK79" s="80"/>
      <c r="AL79" s="80"/>
      <c r="AM79" s="80"/>
      <c r="AN79" s="80"/>
      <c r="AO79" s="80"/>
      <c r="AP79" s="80"/>
      <c r="AQ79" s="80"/>
      <c r="AR79" s="80"/>
      <c r="AS79" s="80"/>
      <c r="AT79" s="81"/>
      <c r="AU79" s="82">
        <v>0.4</v>
      </c>
      <c r="AV79" s="83"/>
      <c r="AW79" s="83"/>
      <c r="AX79" s="83"/>
      <c r="AY79" s="83"/>
      <c r="AZ79" s="83"/>
      <c r="BA79" s="83"/>
      <c r="BB79" s="84"/>
      <c r="BC79" s="139">
        <v>0.08</v>
      </c>
      <c r="BD79" s="85"/>
      <c r="BE79" s="85"/>
      <c r="BF79" s="85"/>
      <c r="BG79" s="85"/>
      <c r="BH79" s="85"/>
      <c r="BI79" s="85"/>
      <c r="BJ79" s="86"/>
      <c r="BK79" s="87"/>
      <c r="BL79" s="88"/>
      <c r="BM79" s="88"/>
      <c r="BN79" s="88"/>
      <c r="BO79" s="88"/>
      <c r="BP79" s="88"/>
      <c r="BQ79" s="88"/>
      <c r="BR79" s="89"/>
      <c r="BS79" s="70"/>
      <c r="BT79" s="71"/>
      <c r="BU79" s="71"/>
      <c r="BV79" s="71"/>
      <c r="BW79" s="71"/>
      <c r="BX79" s="71"/>
      <c r="BY79" s="71"/>
      <c r="BZ79" s="72"/>
      <c r="CA79" s="87">
        <v>0.4</v>
      </c>
      <c r="CB79" s="88"/>
      <c r="CC79" s="88"/>
      <c r="CD79" s="88"/>
      <c r="CE79" s="88"/>
      <c r="CF79" s="88"/>
      <c r="CG79" s="88"/>
      <c r="CH79" s="89"/>
      <c r="CI79" s="139"/>
      <c r="CJ79" s="85"/>
      <c r="CK79" s="85"/>
      <c r="CL79" s="85"/>
      <c r="CM79" s="85"/>
      <c r="CN79" s="85"/>
      <c r="CO79" s="85"/>
      <c r="CP79" s="86"/>
      <c r="CQ79" s="87"/>
      <c r="CR79" s="88"/>
      <c r="CS79" s="88"/>
      <c r="CT79" s="88"/>
      <c r="CU79" s="88"/>
      <c r="CV79" s="88"/>
      <c r="CW79" s="88"/>
      <c r="CX79" s="89"/>
      <c r="CY79" s="70">
        <v>0.076271</v>
      </c>
      <c r="CZ79" s="71"/>
      <c r="DA79" s="71"/>
      <c r="DB79" s="71"/>
      <c r="DC79" s="71"/>
      <c r="DD79" s="71"/>
      <c r="DE79" s="71"/>
      <c r="DF79" s="72"/>
      <c r="DG79" s="87"/>
      <c r="DH79" s="88"/>
      <c r="DI79" s="88"/>
      <c r="DJ79" s="88"/>
      <c r="DK79" s="88"/>
      <c r="DL79" s="88"/>
      <c r="DM79" s="88"/>
      <c r="DN79" s="89"/>
      <c r="DO79" s="139"/>
      <c r="DP79" s="85"/>
      <c r="DQ79" s="85"/>
      <c r="DR79" s="85"/>
      <c r="DS79" s="85"/>
      <c r="DT79" s="85"/>
      <c r="DU79" s="85"/>
      <c r="DV79" s="86"/>
      <c r="DW79" s="79">
        <v>0.08</v>
      </c>
      <c r="DX79" s="80"/>
      <c r="DY79" s="80"/>
      <c r="DZ79" s="80"/>
      <c r="EA79" s="80"/>
      <c r="EB79" s="80"/>
      <c r="EC79" s="80"/>
      <c r="ED79" s="80"/>
      <c r="EE79" s="81"/>
      <c r="EF79" s="102"/>
      <c r="EG79" s="103"/>
      <c r="EH79" s="103"/>
      <c r="EI79" s="103"/>
      <c r="EJ79" s="103"/>
      <c r="EK79" s="103"/>
      <c r="EL79" s="103"/>
      <c r="EM79" s="103"/>
      <c r="EN79" s="104"/>
      <c r="EO79" s="79"/>
      <c r="EP79" s="80"/>
      <c r="EQ79" s="80"/>
      <c r="ER79" s="80"/>
      <c r="ES79" s="80"/>
      <c r="ET79" s="80"/>
      <c r="EU79" s="80"/>
      <c r="EV79" s="80"/>
      <c r="EW79" s="81"/>
      <c r="EX79" s="79"/>
      <c r="EY79" s="80"/>
      <c r="EZ79" s="80"/>
      <c r="FA79" s="80"/>
      <c r="FB79" s="80"/>
      <c r="FC79" s="80"/>
      <c r="FD79" s="80"/>
      <c r="FE79" s="80"/>
      <c r="FF79" s="81"/>
      <c r="FG79" s="82">
        <f>SUM(AU79-BC79)</f>
        <v>0.32</v>
      </c>
      <c r="FH79" s="83"/>
      <c r="FI79" s="83"/>
      <c r="FJ79" s="83"/>
      <c r="FK79" s="83"/>
      <c r="FL79" s="83"/>
      <c r="FM79" s="83"/>
      <c r="FN79" s="83"/>
      <c r="FO79" s="83"/>
      <c r="FP79" s="83"/>
      <c r="FQ79" s="84"/>
      <c r="FR79" s="79"/>
      <c r="FS79" s="80"/>
      <c r="FT79" s="80"/>
      <c r="FU79" s="80"/>
      <c r="FV79" s="80"/>
      <c r="FW79" s="80"/>
      <c r="FX79" s="80"/>
      <c r="FY79" s="80"/>
      <c r="FZ79" s="80"/>
      <c r="GA79" s="81"/>
      <c r="GB79" s="79"/>
      <c r="GC79" s="80"/>
      <c r="GD79" s="80"/>
      <c r="GE79" s="80"/>
      <c r="GF79" s="80"/>
      <c r="GG79" s="81"/>
      <c r="GH79" s="93">
        <v>0.32</v>
      </c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332"/>
      <c r="HG79" s="261"/>
      <c r="HH79" s="261"/>
      <c r="HI79" s="261"/>
      <c r="HJ79" s="261"/>
      <c r="HK79" s="261"/>
      <c r="HL79" s="261"/>
      <c r="HM79" s="261"/>
      <c r="HN79" s="261"/>
      <c r="HO79" s="261"/>
      <c r="HP79" s="261"/>
      <c r="HQ79" s="261"/>
      <c r="HR79" s="261"/>
      <c r="HS79" s="261"/>
      <c r="HT79" s="261"/>
      <c r="HU79" s="261"/>
      <c r="HV79" s="261"/>
      <c r="HW79" s="261"/>
      <c r="HX79" s="261"/>
      <c r="HY79" s="261"/>
      <c r="HZ79" s="261"/>
      <c r="IA79" s="261"/>
      <c r="IB79" s="333"/>
    </row>
    <row r="80" spans="1:236" s="3" customFormat="1" ht="12.75" customHeight="1">
      <c r="A80" s="73" t="s">
        <v>30</v>
      </c>
      <c r="B80" s="74"/>
      <c r="C80" s="74"/>
      <c r="D80" s="74"/>
      <c r="E80" s="75"/>
      <c r="F80" s="76" t="s">
        <v>116</v>
      </c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8"/>
      <c r="AJ80" s="79"/>
      <c r="AK80" s="80"/>
      <c r="AL80" s="80"/>
      <c r="AM80" s="80"/>
      <c r="AN80" s="80"/>
      <c r="AO80" s="80"/>
      <c r="AP80" s="80"/>
      <c r="AQ80" s="80"/>
      <c r="AR80" s="80"/>
      <c r="AS80" s="80"/>
      <c r="AT80" s="81"/>
      <c r="AU80" s="82">
        <v>10.06</v>
      </c>
      <c r="AV80" s="83"/>
      <c r="AW80" s="83"/>
      <c r="AX80" s="83"/>
      <c r="AY80" s="83"/>
      <c r="AZ80" s="83"/>
      <c r="BA80" s="83"/>
      <c r="BB80" s="84"/>
      <c r="BC80" s="70">
        <f>BS80+CI80+CY80+DO80</f>
        <v>10.077</v>
      </c>
      <c r="BD80" s="85"/>
      <c r="BE80" s="85"/>
      <c r="BF80" s="85"/>
      <c r="BG80" s="85"/>
      <c r="BH80" s="85"/>
      <c r="BI80" s="85"/>
      <c r="BJ80" s="86"/>
      <c r="BK80" s="87">
        <v>3</v>
      </c>
      <c r="BL80" s="88"/>
      <c r="BM80" s="88"/>
      <c r="BN80" s="88"/>
      <c r="BO80" s="88"/>
      <c r="BP80" s="88"/>
      <c r="BQ80" s="88"/>
      <c r="BR80" s="89"/>
      <c r="BS80" s="70"/>
      <c r="BT80" s="71"/>
      <c r="BU80" s="71"/>
      <c r="BV80" s="71"/>
      <c r="BW80" s="71"/>
      <c r="BX80" s="71"/>
      <c r="BY80" s="71"/>
      <c r="BZ80" s="72"/>
      <c r="CA80" s="87">
        <v>3</v>
      </c>
      <c r="CB80" s="88"/>
      <c r="CC80" s="88"/>
      <c r="CD80" s="88"/>
      <c r="CE80" s="88"/>
      <c r="CF80" s="88"/>
      <c r="CG80" s="88"/>
      <c r="CH80" s="89"/>
      <c r="CI80" s="70">
        <v>2.264</v>
      </c>
      <c r="CJ80" s="71"/>
      <c r="CK80" s="71"/>
      <c r="CL80" s="71"/>
      <c r="CM80" s="71"/>
      <c r="CN80" s="71"/>
      <c r="CO80" s="71"/>
      <c r="CP80" s="72"/>
      <c r="CQ80" s="87">
        <v>3</v>
      </c>
      <c r="CR80" s="88"/>
      <c r="CS80" s="88"/>
      <c r="CT80" s="88"/>
      <c r="CU80" s="88"/>
      <c r="CV80" s="88"/>
      <c r="CW80" s="88"/>
      <c r="CX80" s="89"/>
      <c r="CY80" s="70">
        <v>3.849</v>
      </c>
      <c r="CZ80" s="71"/>
      <c r="DA80" s="71"/>
      <c r="DB80" s="71"/>
      <c r="DC80" s="71"/>
      <c r="DD80" s="71"/>
      <c r="DE80" s="71"/>
      <c r="DF80" s="72"/>
      <c r="DG80" s="87">
        <v>1.06</v>
      </c>
      <c r="DH80" s="88"/>
      <c r="DI80" s="88"/>
      <c r="DJ80" s="88"/>
      <c r="DK80" s="88"/>
      <c r="DL80" s="88"/>
      <c r="DM80" s="88"/>
      <c r="DN80" s="89"/>
      <c r="DO80" s="70">
        <v>3.964</v>
      </c>
      <c r="DP80" s="71"/>
      <c r="DQ80" s="71"/>
      <c r="DR80" s="71"/>
      <c r="DS80" s="71"/>
      <c r="DT80" s="71"/>
      <c r="DU80" s="71"/>
      <c r="DV80" s="72"/>
      <c r="DW80" s="82">
        <f>BC80</f>
        <v>10.077</v>
      </c>
      <c r="DX80" s="80"/>
      <c r="DY80" s="80"/>
      <c r="DZ80" s="80"/>
      <c r="EA80" s="80"/>
      <c r="EB80" s="80"/>
      <c r="EC80" s="80"/>
      <c r="ED80" s="80"/>
      <c r="EE80" s="81"/>
      <c r="EF80" s="96">
        <v>3.964</v>
      </c>
      <c r="EG80" s="97"/>
      <c r="EH80" s="97"/>
      <c r="EI80" s="97"/>
      <c r="EJ80" s="97"/>
      <c r="EK80" s="97"/>
      <c r="EL80" s="97"/>
      <c r="EM80" s="97"/>
      <c r="EN80" s="98"/>
      <c r="EO80" s="79"/>
      <c r="EP80" s="80"/>
      <c r="EQ80" s="80"/>
      <c r="ER80" s="80"/>
      <c r="ES80" s="80"/>
      <c r="ET80" s="80"/>
      <c r="EU80" s="80"/>
      <c r="EV80" s="80"/>
      <c r="EW80" s="81"/>
      <c r="EX80" s="79"/>
      <c r="EY80" s="80"/>
      <c r="EZ80" s="80"/>
      <c r="FA80" s="80"/>
      <c r="FB80" s="80"/>
      <c r="FC80" s="80"/>
      <c r="FD80" s="80"/>
      <c r="FE80" s="80"/>
      <c r="FF80" s="81"/>
      <c r="FG80" s="82">
        <f>SUM(AU80-BC80)</f>
        <v>-0.01699999999999946</v>
      </c>
      <c r="FH80" s="83"/>
      <c r="FI80" s="83"/>
      <c r="FJ80" s="83"/>
      <c r="FK80" s="83"/>
      <c r="FL80" s="83"/>
      <c r="FM80" s="83"/>
      <c r="FN80" s="83"/>
      <c r="FO80" s="83"/>
      <c r="FP80" s="83"/>
      <c r="FQ80" s="84"/>
      <c r="FR80" s="79"/>
      <c r="FS80" s="80"/>
      <c r="FT80" s="80"/>
      <c r="FU80" s="80"/>
      <c r="FV80" s="80"/>
      <c r="FW80" s="80"/>
      <c r="FX80" s="80"/>
      <c r="FY80" s="80"/>
      <c r="FZ80" s="80"/>
      <c r="GA80" s="81"/>
      <c r="GB80" s="79"/>
      <c r="GC80" s="80"/>
      <c r="GD80" s="80"/>
      <c r="GE80" s="80"/>
      <c r="GF80" s="80"/>
      <c r="GG80" s="81"/>
      <c r="GH80" s="82">
        <v>-0.01699999999999946</v>
      </c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4"/>
      <c r="GT80" s="79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99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100"/>
    </row>
    <row r="81" spans="1:236" s="3" customFormat="1" ht="12" customHeight="1" thickBot="1">
      <c r="A81" s="73" t="s">
        <v>31</v>
      </c>
      <c r="B81" s="74"/>
      <c r="C81" s="74"/>
      <c r="D81" s="74"/>
      <c r="E81" s="75"/>
      <c r="F81" s="272" t="s">
        <v>117</v>
      </c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4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>
        <v>2.3</v>
      </c>
      <c r="AV81" s="52"/>
      <c r="AW81" s="52"/>
      <c r="AX81" s="52"/>
      <c r="AY81" s="52"/>
      <c r="AZ81" s="52"/>
      <c r="BA81" s="52"/>
      <c r="BB81" s="52"/>
      <c r="BC81" s="111">
        <f>SUM(BS81,DO81)</f>
        <v>2.040486</v>
      </c>
      <c r="BD81" s="136"/>
      <c r="BE81" s="136"/>
      <c r="BF81" s="136"/>
      <c r="BG81" s="136"/>
      <c r="BH81" s="136"/>
      <c r="BI81" s="136"/>
      <c r="BJ81" s="136"/>
      <c r="BK81" s="275"/>
      <c r="BL81" s="275"/>
      <c r="BM81" s="275"/>
      <c r="BN81" s="275"/>
      <c r="BO81" s="275"/>
      <c r="BP81" s="275"/>
      <c r="BQ81" s="275"/>
      <c r="BR81" s="275"/>
      <c r="BS81" s="111">
        <v>0.324</v>
      </c>
      <c r="BT81" s="111"/>
      <c r="BU81" s="111"/>
      <c r="BV81" s="111"/>
      <c r="BW81" s="111"/>
      <c r="BX81" s="111"/>
      <c r="BY81" s="111"/>
      <c r="BZ81" s="111"/>
      <c r="CA81" s="137">
        <v>2.3</v>
      </c>
      <c r="CB81" s="137"/>
      <c r="CC81" s="137"/>
      <c r="CD81" s="137"/>
      <c r="CE81" s="137"/>
      <c r="CF81" s="137"/>
      <c r="CG81" s="137"/>
      <c r="CH81" s="137"/>
      <c r="CI81" s="136"/>
      <c r="CJ81" s="136"/>
      <c r="CK81" s="136"/>
      <c r="CL81" s="136"/>
      <c r="CM81" s="136"/>
      <c r="CN81" s="136"/>
      <c r="CO81" s="136"/>
      <c r="CP81" s="136"/>
      <c r="CQ81" s="137"/>
      <c r="CR81" s="137"/>
      <c r="CS81" s="137"/>
      <c r="CT81" s="137"/>
      <c r="CU81" s="137"/>
      <c r="CV81" s="137"/>
      <c r="CW81" s="137"/>
      <c r="CX81" s="137"/>
      <c r="CY81" s="136"/>
      <c r="CZ81" s="136"/>
      <c r="DA81" s="136"/>
      <c r="DB81" s="136"/>
      <c r="DC81" s="136"/>
      <c r="DD81" s="136"/>
      <c r="DE81" s="136"/>
      <c r="DF81" s="136"/>
      <c r="DG81" s="137"/>
      <c r="DH81" s="137"/>
      <c r="DI81" s="137"/>
      <c r="DJ81" s="137"/>
      <c r="DK81" s="137"/>
      <c r="DL81" s="137"/>
      <c r="DM81" s="137"/>
      <c r="DN81" s="137"/>
      <c r="DO81" s="111">
        <f>0.030486+1.686</f>
        <v>1.716486</v>
      </c>
      <c r="DP81" s="111"/>
      <c r="DQ81" s="111"/>
      <c r="DR81" s="111"/>
      <c r="DS81" s="111"/>
      <c r="DT81" s="111"/>
      <c r="DU81" s="111"/>
      <c r="DV81" s="111"/>
      <c r="DW81" s="53">
        <v>2.04</v>
      </c>
      <c r="DX81" s="53"/>
      <c r="DY81" s="53"/>
      <c r="DZ81" s="53"/>
      <c r="EA81" s="53"/>
      <c r="EB81" s="53"/>
      <c r="EC81" s="53"/>
      <c r="ED81" s="53"/>
      <c r="EE81" s="53"/>
      <c r="EF81" s="96">
        <v>1.716486</v>
      </c>
      <c r="EG81" s="97"/>
      <c r="EH81" s="97"/>
      <c r="EI81" s="97"/>
      <c r="EJ81" s="97"/>
      <c r="EK81" s="97"/>
      <c r="EL81" s="97"/>
      <c r="EM81" s="97"/>
      <c r="EN81" s="98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2">
        <f>SUM(AU81-BC81)</f>
        <v>0.2595139999999998</v>
      </c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2">
        <v>0.2595139999999998</v>
      </c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79"/>
      <c r="HF81" s="171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172"/>
    </row>
    <row r="82" spans="1:236" s="3" customFormat="1" ht="12" thickBot="1">
      <c r="A82" s="300" t="s">
        <v>57</v>
      </c>
      <c r="B82" s="300"/>
      <c r="C82" s="300"/>
      <c r="D82" s="300"/>
      <c r="E82" s="300"/>
      <c r="F82" s="301" t="s">
        <v>59</v>
      </c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3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70">
        <f>SUM(CA82,CQ82,DG82)</f>
        <v>1.8</v>
      </c>
      <c r="AV82" s="175"/>
      <c r="AW82" s="175"/>
      <c r="AX82" s="175"/>
      <c r="AY82" s="175"/>
      <c r="AZ82" s="175"/>
      <c r="BA82" s="175"/>
      <c r="BB82" s="175"/>
      <c r="BC82" s="167">
        <f>SUM(BC83:BJ83)</f>
        <v>1.648365</v>
      </c>
      <c r="BD82" s="167"/>
      <c r="BE82" s="167"/>
      <c r="BF82" s="167"/>
      <c r="BG82" s="167"/>
      <c r="BH82" s="167"/>
      <c r="BI82" s="167"/>
      <c r="BJ82" s="167"/>
      <c r="BK82" s="180">
        <f>SUM(BK83:BR83)</f>
        <v>0</v>
      </c>
      <c r="BL82" s="180"/>
      <c r="BM82" s="180"/>
      <c r="BN82" s="180"/>
      <c r="BO82" s="180"/>
      <c r="BP82" s="180"/>
      <c r="BQ82" s="180"/>
      <c r="BR82" s="180"/>
      <c r="BS82" s="176">
        <f>SUM(BS83:BZ83)</f>
        <v>0</v>
      </c>
      <c r="BT82" s="177"/>
      <c r="BU82" s="177"/>
      <c r="BV82" s="177"/>
      <c r="BW82" s="177"/>
      <c r="BX82" s="177"/>
      <c r="BY82" s="177"/>
      <c r="BZ82" s="177"/>
      <c r="CA82" s="179">
        <f>SUM(CA83:CH83)</f>
        <v>0.9</v>
      </c>
      <c r="CB82" s="180"/>
      <c r="CC82" s="180"/>
      <c r="CD82" s="180"/>
      <c r="CE82" s="180"/>
      <c r="CF82" s="180"/>
      <c r="CG82" s="180"/>
      <c r="CH82" s="180"/>
      <c r="CI82" s="176">
        <f>SUM(CI83)</f>
        <v>0.54</v>
      </c>
      <c r="CJ82" s="176"/>
      <c r="CK82" s="176"/>
      <c r="CL82" s="176"/>
      <c r="CM82" s="176"/>
      <c r="CN82" s="176"/>
      <c r="CO82" s="176"/>
      <c r="CP82" s="176"/>
      <c r="CQ82" s="179">
        <f>SUM(CQ83:CX83)</f>
        <v>0.9</v>
      </c>
      <c r="CR82" s="180"/>
      <c r="CS82" s="180"/>
      <c r="CT82" s="180"/>
      <c r="CU82" s="180"/>
      <c r="CV82" s="180"/>
      <c r="CW82" s="180"/>
      <c r="CX82" s="180"/>
      <c r="CY82" s="177">
        <f>CY83</f>
        <v>0.72</v>
      </c>
      <c r="CZ82" s="177"/>
      <c r="DA82" s="177"/>
      <c r="DB82" s="177"/>
      <c r="DC82" s="177"/>
      <c r="DD82" s="177"/>
      <c r="DE82" s="177"/>
      <c r="DF82" s="177"/>
      <c r="DG82" s="179">
        <f>SUM(DG83:DN83)</f>
        <v>0</v>
      </c>
      <c r="DH82" s="180"/>
      <c r="DI82" s="180"/>
      <c r="DJ82" s="180"/>
      <c r="DK82" s="180"/>
      <c r="DL82" s="180"/>
      <c r="DM82" s="180"/>
      <c r="DN82" s="180"/>
      <c r="DO82" s="176">
        <f>SUM(DO83)</f>
        <v>0.388365</v>
      </c>
      <c r="DP82" s="177"/>
      <c r="DQ82" s="177"/>
      <c r="DR82" s="177"/>
      <c r="DS82" s="177"/>
      <c r="DT82" s="177"/>
      <c r="DU82" s="177"/>
      <c r="DV82" s="177"/>
      <c r="DW82" s="170">
        <f>SUM(DW83:EE83)</f>
        <v>1.648365</v>
      </c>
      <c r="DX82" s="170"/>
      <c r="DY82" s="170"/>
      <c r="DZ82" s="170"/>
      <c r="EA82" s="170"/>
      <c r="EB82" s="170"/>
      <c r="EC82" s="170"/>
      <c r="ED82" s="170"/>
      <c r="EE82" s="170"/>
      <c r="EF82" s="170">
        <f>SUM(EF83:EN83)</f>
        <v>0.388365</v>
      </c>
      <c r="EG82" s="170"/>
      <c r="EH82" s="170"/>
      <c r="EI82" s="170"/>
      <c r="EJ82" s="170"/>
      <c r="EK82" s="170"/>
      <c r="EL82" s="170"/>
      <c r="EM82" s="170"/>
      <c r="EN82" s="170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70">
        <f>SUM(FG83:FQ83)</f>
        <v>0.15163499999999996</v>
      </c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68"/>
      <c r="FS82" s="168"/>
      <c r="FT82" s="168"/>
      <c r="FU82" s="168"/>
      <c r="FV82" s="168"/>
      <c r="FW82" s="168"/>
      <c r="FX82" s="168"/>
      <c r="FY82" s="168"/>
      <c r="FZ82" s="168"/>
      <c r="GA82" s="168"/>
      <c r="GB82" s="168"/>
      <c r="GC82" s="168"/>
      <c r="GD82" s="168"/>
      <c r="GE82" s="168"/>
      <c r="GF82" s="168"/>
      <c r="GG82" s="168"/>
      <c r="GH82" s="170">
        <f>SUM(GH83)</f>
        <v>0.15163499999999996</v>
      </c>
      <c r="GI82" s="175"/>
      <c r="GJ82" s="175"/>
      <c r="GK82" s="175"/>
      <c r="GL82" s="175"/>
      <c r="GM82" s="175"/>
      <c r="GN82" s="175"/>
      <c r="GO82" s="175"/>
      <c r="GP82" s="175"/>
      <c r="GQ82" s="175"/>
      <c r="GR82" s="175"/>
      <c r="GS82" s="175"/>
      <c r="GT82" s="168"/>
      <c r="GU82" s="168"/>
      <c r="GV82" s="168"/>
      <c r="GW82" s="168"/>
      <c r="GX82" s="168"/>
      <c r="GY82" s="168"/>
      <c r="GZ82" s="168"/>
      <c r="HA82" s="168"/>
      <c r="HB82" s="168"/>
      <c r="HC82" s="168"/>
      <c r="HD82" s="168"/>
      <c r="HE82" s="169"/>
      <c r="HF82" s="168"/>
      <c r="HG82" s="168"/>
      <c r="HH82" s="168"/>
      <c r="HI82" s="168"/>
      <c r="HJ82" s="168"/>
      <c r="HK82" s="168"/>
      <c r="HL82" s="168"/>
      <c r="HM82" s="168"/>
      <c r="HN82" s="168"/>
      <c r="HO82" s="168"/>
      <c r="HP82" s="168"/>
      <c r="HQ82" s="168"/>
      <c r="HR82" s="168"/>
      <c r="HS82" s="168"/>
      <c r="HT82" s="168"/>
      <c r="HU82" s="168"/>
      <c r="HV82" s="168"/>
      <c r="HW82" s="168"/>
      <c r="HX82" s="168"/>
      <c r="HY82" s="168"/>
      <c r="HZ82" s="168"/>
      <c r="IA82" s="168"/>
      <c r="IB82" s="168"/>
    </row>
    <row r="83" spans="1:236" s="3" customFormat="1" ht="36.75" customHeight="1" thickBot="1">
      <c r="A83" s="299" t="s">
        <v>19</v>
      </c>
      <c r="B83" s="277"/>
      <c r="C83" s="277"/>
      <c r="D83" s="277"/>
      <c r="E83" s="278"/>
      <c r="F83" s="108" t="s">
        <v>118</v>
      </c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10"/>
      <c r="AJ83" s="93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0">
        <v>1.8</v>
      </c>
      <c r="AV83" s="91"/>
      <c r="AW83" s="91"/>
      <c r="AX83" s="91"/>
      <c r="AY83" s="91"/>
      <c r="AZ83" s="91"/>
      <c r="BA83" s="91"/>
      <c r="BB83" s="92"/>
      <c r="BC83" s="67">
        <f>BS83+CI83+CY83+DO83</f>
        <v>1.648365</v>
      </c>
      <c r="BD83" s="68"/>
      <c r="BE83" s="68"/>
      <c r="BF83" s="68"/>
      <c r="BG83" s="68"/>
      <c r="BH83" s="68"/>
      <c r="BI83" s="68"/>
      <c r="BJ83" s="69"/>
      <c r="BK83" s="105"/>
      <c r="BL83" s="106"/>
      <c r="BM83" s="106"/>
      <c r="BN83" s="106"/>
      <c r="BO83" s="106"/>
      <c r="BP83" s="106"/>
      <c r="BQ83" s="106"/>
      <c r="BR83" s="107"/>
      <c r="BS83" s="56"/>
      <c r="BT83" s="57"/>
      <c r="BU83" s="57"/>
      <c r="BV83" s="57"/>
      <c r="BW83" s="57"/>
      <c r="BX83" s="57"/>
      <c r="BY83" s="57"/>
      <c r="BZ83" s="58"/>
      <c r="CA83" s="118">
        <v>0.9</v>
      </c>
      <c r="CB83" s="112"/>
      <c r="CC83" s="112"/>
      <c r="CD83" s="112"/>
      <c r="CE83" s="112"/>
      <c r="CF83" s="112"/>
      <c r="CG83" s="112"/>
      <c r="CH83" s="113"/>
      <c r="CI83" s="64">
        <v>0.54</v>
      </c>
      <c r="CJ83" s="65"/>
      <c r="CK83" s="65"/>
      <c r="CL83" s="65"/>
      <c r="CM83" s="65"/>
      <c r="CN83" s="65"/>
      <c r="CO83" s="65"/>
      <c r="CP83" s="66"/>
      <c r="CQ83" s="118">
        <v>0.9</v>
      </c>
      <c r="CR83" s="112"/>
      <c r="CS83" s="112"/>
      <c r="CT83" s="112"/>
      <c r="CU83" s="112"/>
      <c r="CV83" s="112"/>
      <c r="CW83" s="112"/>
      <c r="CX83" s="113"/>
      <c r="CY83" s="64">
        <v>0.72</v>
      </c>
      <c r="CZ83" s="65"/>
      <c r="DA83" s="65"/>
      <c r="DB83" s="65"/>
      <c r="DC83" s="65"/>
      <c r="DD83" s="65"/>
      <c r="DE83" s="65"/>
      <c r="DF83" s="66"/>
      <c r="DG83" s="306"/>
      <c r="DH83" s="307"/>
      <c r="DI83" s="307"/>
      <c r="DJ83" s="307"/>
      <c r="DK83" s="307"/>
      <c r="DL83" s="307"/>
      <c r="DM83" s="307"/>
      <c r="DN83" s="308"/>
      <c r="DO83" s="56">
        <f>0.388365</f>
        <v>0.388365</v>
      </c>
      <c r="DP83" s="57"/>
      <c r="DQ83" s="57"/>
      <c r="DR83" s="57"/>
      <c r="DS83" s="57"/>
      <c r="DT83" s="57"/>
      <c r="DU83" s="57"/>
      <c r="DV83" s="58"/>
      <c r="DW83" s="90">
        <f>BC83</f>
        <v>1.648365</v>
      </c>
      <c r="DX83" s="94"/>
      <c r="DY83" s="94"/>
      <c r="DZ83" s="94"/>
      <c r="EA83" s="94"/>
      <c r="EB83" s="94"/>
      <c r="EC83" s="94"/>
      <c r="ED83" s="94"/>
      <c r="EE83" s="95"/>
      <c r="EF83" s="90">
        <v>0.388365</v>
      </c>
      <c r="EG83" s="91"/>
      <c r="EH83" s="91"/>
      <c r="EI83" s="91"/>
      <c r="EJ83" s="91"/>
      <c r="EK83" s="91"/>
      <c r="EL83" s="91"/>
      <c r="EM83" s="91"/>
      <c r="EN83" s="92"/>
      <c r="EO83" s="93"/>
      <c r="EP83" s="94"/>
      <c r="EQ83" s="94"/>
      <c r="ER83" s="94"/>
      <c r="ES83" s="94"/>
      <c r="ET83" s="94"/>
      <c r="EU83" s="94"/>
      <c r="EV83" s="94"/>
      <c r="EW83" s="95"/>
      <c r="EX83" s="93"/>
      <c r="EY83" s="94"/>
      <c r="EZ83" s="94"/>
      <c r="FA83" s="94"/>
      <c r="FB83" s="94"/>
      <c r="FC83" s="94"/>
      <c r="FD83" s="94"/>
      <c r="FE83" s="94"/>
      <c r="FF83" s="95"/>
      <c r="FG83" s="90">
        <f>SUM(AU83-BC83)</f>
        <v>0.15163499999999996</v>
      </c>
      <c r="FH83" s="91"/>
      <c r="FI83" s="91"/>
      <c r="FJ83" s="91"/>
      <c r="FK83" s="91"/>
      <c r="FL83" s="91"/>
      <c r="FM83" s="91"/>
      <c r="FN83" s="91"/>
      <c r="FO83" s="91"/>
      <c r="FP83" s="91"/>
      <c r="FQ83" s="92"/>
      <c r="FR83" s="93"/>
      <c r="FS83" s="94"/>
      <c r="FT83" s="94"/>
      <c r="FU83" s="94"/>
      <c r="FV83" s="94"/>
      <c r="FW83" s="94"/>
      <c r="FX83" s="94"/>
      <c r="FY83" s="94"/>
      <c r="FZ83" s="94"/>
      <c r="GA83" s="95"/>
      <c r="GB83" s="93"/>
      <c r="GC83" s="94"/>
      <c r="GD83" s="94"/>
      <c r="GE83" s="94"/>
      <c r="GF83" s="94"/>
      <c r="GG83" s="95"/>
      <c r="GH83" s="90">
        <v>0.15163499999999996</v>
      </c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2"/>
      <c r="GT83" s="93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304" t="s">
        <v>130</v>
      </c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305"/>
    </row>
    <row r="84" spans="1:236" s="3" customFormat="1" ht="22.5" customHeight="1">
      <c r="A84" s="6"/>
      <c r="B84" s="6"/>
      <c r="C84" s="6"/>
      <c r="D84" s="6"/>
      <c r="E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10"/>
      <c r="BL84" s="10"/>
      <c r="BM84" s="10"/>
      <c r="BN84" s="10"/>
      <c r="BO84" s="10"/>
      <c r="BP84" s="10"/>
      <c r="BQ84" s="10"/>
      <c r="BR84" s="10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0"/>
      <c r="CJ84" s="10"/>
      <c r="CK84" s="10"/>
      <c r="CL84" s="10"/>
      <c r="CM84" s="10"/>
      <c r="CN84" s="10"/>
      <c r="CO84" s="10"/>
      <c r="CP84" s="10"/>
      <c r="CQ84" s="11"/>
      <c r="CR84" s="11"/>
      <c r="CS84" s="11"/>
      <c r="CT84" s="11"/>
      <c r="CU84" s="11"/>
      <c r="CV84" s="11"/>
      <c r="CW84" s="11"/>
      <c r="CX84" s="11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8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</row>
    <row r="85" spans="1:236" s="3" customFormat="1" ht="22.5" customHeight="1">
      <c r="A85" s="6"/>
      <c r="B85" s="6"/>
      <c r="C85" s="6"/>
      <c r="D85" s="6"/>
      <c r="E85" s="6"/>
      <c r="F85" s="7"/>
      <c r="G85" s="7"/>
      <c r="H85" s="7"/>
      <c r="I85" s="7"/>
      <c r="J85" s="288" t="s">
        <v>45</v>
      </c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8"/>
      <c r="BC85" s="8"/>
      <c r="BD85" s="8"/>
      <c r="BE85" s="8"/>
      <c r="BF85" s="8"/>
      <c r="BG85" s="8"/>
      <c r="BH85" s="8"/>
      <c r="BI85" s="8"/>
      <c r="BJ85" s="8"/>
      <c r="BK85" s="10"/>
      <c r="BL85" s="10"/>
      <c r="BM85" s="10"/>
      <c r="BN85" s="10"/>
      <c r="BO85" s="10"/>
      <c r="BP85" s="10"/>
      <c r="BQ85" s="10"/>
      <c r="BR85" s="10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0"/>
      <c r="CJ85" s="10"/>
      <c r="CK85" s="10"/>
      <c r="CL85" s="10"/>
      <c r="CM85" s="10"/>
      <c r="CN85" s="10"/>
      <c r="CO85" s="10"/>
      <c r="CP85" s="10"/>
      <c r="CQ85" s="11"/>
      <c r="CR85" s="11"/>
      <c r="CS85" s="11"/>
      <c r="CT85" s="11"/>
      <c r="CU85" s="11"/>
      <c r="CV85" s="11"/>
      <c r="CW85" s="11"/>
      <c r="CX85" s="11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5"/>
      <c r="DX85" s="5"/>
      <c r="DY85" s="5"/>
      <c r="DZ85" s="310" t="s">
        <v>46</v>
      </c>
      <c r="EA85" s="310"/>
      <c r="EB85" s="310"/>
      <c r="EC85" s="310"/>
      <c r="ED85" s="310"/>
      <c r="EE85" s="310"/>
      <c r="EF85" s="310"/>
      <c r="EG85" s="310"/>
      <c r="EH85" s="310"/>
      <c r="EI85" s="310"/>
      <c r="EJ85" s="310"/>
      <c r="EK85" s="310"/>
      <c r="EL85" s="310"/>
      <c r="EM85" s="310"/>
      <c r="EN85" s="310"/>
      <c r="EO85" s="310"/>
      <c r="EP85" s="310"/>
      <c r="EQ85" s="310"/>
      <c r="ER85" s="310"/>
      <c r="ES85" s="310"/>
      <c r="ET85" s="310"/>
      <c r="EU85" s="310"/>
      <c r="EV85" s="310"/>
      <c r="EW85" s="310"/>
      <c r="EX85" s="310"/>
      <c r="EY85" s="310"/>
      <c r="EZ85" s="310"/>
      <c r="FA85" s="310"/>
      <c r="FB85" s="310"/>
      <c r="FC85" s="310"/>
      <c r="FD85" s="310"/>
      <c r="FE85" s="310"/>
      <c r="FF85" s="310"/>
      <c r="FG85" s="310"/>
      <c r="FH85" s="310"/>
      <c r="FI85" s="310"/>
      <c r="FJ85" s="310"/>
      <c r="FK85" s="310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</row>
    <row r="86" spans="1:236" s="3" customFormat="1" ht="22.5" customHeight="1">
      <c r="A86" s="6"/>
      <c r="B86" s="6"/>
      <c r="C86" s="6"/>
      <c r="D86" s="6"/>
      <c r="E86" s="6"/>
      <c r="F86" s="7"/>
      <c r="G86" s="7"/>
      <c r="H86" s="7"/>
      <c r="I86" s="7"/>
      <c r="J86" s="288" t="s">
        <v>133</v>
      </c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8"/>
      <c r="BC86" s="8"/>
      <c r="BD86" s="8"/>
      <c r="BE86" s="8"/>
      <c r="BF86" s="8"/>
      <c r="BG86" s="8"/>
      <c r="BH86" s="8"/>
      <c r="BI86" s="8"/>
      <c r="BJ86" s="8"/>
      <c r="BK86" s="10"/>
      <c r="BL86" s="10"/>
      <c r="BM86" s="10"/>
      <c r="BN86" s="10"/>
      <c r="BO86" s="10"/>
      <c r="BP86" s="10"/>
      <c r="BQ86" s="10"/>
      <c r="BR86" s="10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0"/>
      <c r="CJ86" s="10"/>
      <c r="CK86" s="10"/>
      <c r="CL86" s="10"/>
      <c r="CM86" s="10"/>
      <c r="CN86" s="10"/>
      <c r="CO86" s="10"/>
      <c r="CP86" s="10"/>
      <c r="CQ86" s="11"/>
      <c r="CR86" s="11"/>
      <c r="CS86" s="11"/>
      <c r="CT86" s="11"/>
      <c r="CU86" s="11"/>
      <c r="CV86" s="11"/>
      <c r="CW86" s="11"/>
      <c r="CX86" s="11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5"/>
      <c r="DX86" s="5"/>
      <c r="DY86" s="5"/>
      <c r="DZ86" s="310" t="s">
        <v>134</v>
      </c>
      <c r="EA86" s="310"/>
      <c r="EB86" s="310"/>
      <c r="EC86" s="310"/>
      <c r="ED86" s="310"/>
      <c r="EE86" s="310"/>
      <c r="EF86" s="310"/>
      <c r="EG86" s="310"/>
      <c r="EH86" s="310"/>
      <c r="EI86" s="310"/>
      <c r="EJ86" s="310"/>
      <c r="EK86" s="310"/>
      <c r="EL86" s="310"/>
      <c r="EM86" s="310"/>
      <c r="EN86" s="310"/>
      <c r="EO86" s="310"/>
      <c r="EP86" s="310"/>
      <c r="EQ86" s="310"/>
      <c r="ER86" s="310"/>
      <c r="ES86" s="310"/>
      <c r="ET86" s="310"/>
      <c r="EU86" s="310"/>
      <c r="EV86" s="310"/>
      <c r="EW86" s="310"/>
      <c r="EX86" s="310"/>
      <c r="EY86" s="310"/>
      <c r="EZ86" s="310"/>
      <c r="FA86" s="310"/>
      <c r="FB86" s="310"/>
      <c r="FC86" s="310"/>
      <c r="FD86" s="310"/>
      <c r="FE86" s="310"/>
      <c r="FF86" s="310"/>
      <c r="FG86" s="310"/>
      <c r="FH86" s="310"/>
      <c r="FI86" s="310"/>
      <c r="FJ86" s="310"/>
      <c r="FK86" s="310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</row>
    <row r="87" spans="1:236" s="3" customFormat="1" ht="22.5" customHeight="1">
      <c r="A87" s="6"/>
      <c r="B87" s="6"/>
      <c r="C87" s="6"/>
      <c r="D87" s="6"/>
      <c r="E87" s="6"/>
      <c r="F87" s="7"/>
      <c r="G87" s="7"/>
      <c r="H87" s="7"/>
      <c r="I87" s="7"/>
      <c r="J87" s="288" t="s">
        <v>120</v>
      </c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8"/>
      <c r="BC87" s="8"/>
      <c r="BD87" s="8"/>
      <c r="BE87" s="8"/>
      <c r="BF87" s="8"/>
      <c r="BG87" s="8"/>
      <c r="BH87" s="8"/>
      <c r="BI87" s="8"/>
      <c r="BJ87" s="8"/>
      <c r="BK87" s="10"/>
      <c r="BL87" s="10"/>
      <c r="BM87" s="10"/>
      <c r="BN87" s="10"/>
      <c r="BO87" s="10"/>
      <c r="BP87" s="10"/>
      <c r="BQ87" s="10"/>
      <c r="BR87" s="10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0"/>
      <c r="CJ87" s="10"/>
      <c r="CK87" s="10"/>
      <c r="CL87" s="10"/>
      <c r="CM87" s="10"/>
      <c r="CN87" s="10"/>
      <c r="CO87" s="10"/>
      <c r="CP87" s="10"/>
      <c r="CQ87" s="11"/>
      <c r="CR87" s="11"/>
      <c r="CS87" s="11"/>
      <c r="CT87" s="11"/>
      <c r="CU87" s="11"/>
      <c r="CV87" s="11"/>
      <c r="CW87" s="11"/>
      <c r="CX87" s="11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5"/>
      <c r="DX87" s="5"/>
      <c r="DY87" s="5"/>
      <c r="DZ87" s="310" t="s">
        <v>121</v>
      </c>
      <c r="EA87" s="310"/>
      <c r="EB87" s="310"/>
      <c r="EC87" s="310"/>
      <c r="ED87" s="310"/>
      <c r="EE87" s="310"/>
      <c r="EF87" s="310"/>
      <c r="EG87" s="310"/>
      <c r="EH87" s="310"/>
      <c r="EI87" s="310"/>
      <c r="EJ87" s="310"/>
      <c r="EK87" s="310"/>
      <c r="EL87" s="310"/>
      <c r="EM87" s="310"/>
      <c r="EN87" s="310"/>
      <c r="EO87" s="310"/>
      <c r="EP87" s="310"/>
      <c r="EQ87" s="310"/>
      <c r="ER87" s="310"/>
      <c r="ES87" s="310"/>
      <c r="ET87" s="310"/>
      <c r="EU87" s="310"/>
      <c r="EV87" s="310"/>
      <c r="EW87" s="310"/>
      <c r="EX87" s="310"/>
      <c r="EY87" s="310"/>
      <c r="EZ87" s="310"/>
      <c r="FA87" s="310"/>
      <c r="FB87" s="310"/>
      <c r="FC87" s="310"/>
      <c r="FD87" s="310"/>
      <c r="FE87" s="310"/>
      <c r="FF87" s="310"/>
      <c r="FG87" s="310"/>
      <c r="FH87" s="310"/>
      <c r="FI87" s="310"/>
      <c r="FJ87" s="310"/>
      <c r="FK87" s="310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</row>
    <row r="88" spans="1:236" s="3" customFormat="1" ht="22.5" customHeight="1">
      <c r="A88" s="6"/>
      <c r="B88" s="6"/>
      <c r="C88" s="6"/>
      <c r="D88" s="6"/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10"/>
      <c r="BL88" s="10"/>
      <c r="BM88" s="10"/>
      <c r="BN88" s="10"/>
      <c r="BO88" s="10"/>
      <c r="BP88" s="10"/>
      <c r="BQ88" s="10"/>
      <c r="BR88" s="10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0"/>
      <c r="CJ88" s="10"/>
      <c r="CK88" s="10"/>
      <c r="CL88" s="10"/>
      <c r="CM88" s="10"/>
      <c r="CN88" s="10"/>
      <c r="CO88" s="10"/>
      <c r="CP88" s="10"/>
      <c r="CQ88" s="11"/>
      <c r="CR88" s="11"/>
      <c r="CS88" s="11"/>
      <c r="CT88" s="11"/>
      <c r="CU88" s="11"/>
      <c r="CV88" s="11"/>
      <c r="CW88" s="11"/>
      <c r="CX88" s="11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8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</row>
    <row r="89" spans="1:236" s="3" customFormat="1" ht="22.5" customHeight="1">
      <c r="A89" s="6"/>
      <c r="B89" s="6"/>
      <c r="C89" s="6"/>
      <c r="D89" s="6"/>
      <c r="E89" s="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10"/>
      <c r="BL89" s="10"/>
      <c r="BM89" s="10"/>
      <c r="BN89" s="10"/>
      <c r="BO89" s="10"/>
      <c r="BP89" s="10"/>
      <c r="BQ89" s="10"/>
      <c r="BR89" s="10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0"/>
      <c r="CJ89" s="10"/>
      <c r="CK89" s="10"/>
      <c r="CL89" s="10"/>
      <c r="CM89" s="10"/>
      <c r="CN89" s="10"/>
      <c r="CO89" s="10"/>
      <c r="CP89" s="10"/>
      <c r="CQ89" s="11"/>
      <c r="CR89" s="11"/>
      <c r="CS89" s="11"/>
      <c r="CT89" s="11"/>
      <c r="CU89" s="11"/>
      <c r="CV89" s="11"/>
      <c r="CW89" s="11"/>
      <c r="CX89" s="11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8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</row>
    <row r="90" spans="1:236" s="4" customFormat="1" ht="15.75" customHeight="1">
      <c r="A90" s="1"/>
      <c r="B90" s="1"/>
      <c r="C90" s="1"/>
      <c r="D90" s="1"/>
      <c r="E90" s="1"/>
      <c r="F90" s="1"/>
      <c r="G90" s="1"/>
      <c r="H90" s="1"/>
      <c r="I90" s="3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</row>
    <row r="91" spans="1:236" s="4" customFormat="1" ht="11.25">
      <c r="A91" s="1"/>
      <c r="B91" s="1"/>
      <c r="C91" s="1"/>
      <c r="D91" s="1"/>
      <c r="E91" s="1"/>
      <c r="F91" s="1"/>
      <c r="G91" s="34"/>
      <c r="H91" s="34"/>
      <c r="I91" s="3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</row>
    <row r="92" spans="1:236" s="4" customFormat="1" ht="12.75" customHeight="1">
      <c r="A92" s="1"/>
      <c r="B92" s="1"/>
      <c r="C92" s="1"/>
      <c r="D92" s="1"/>
      <c r="E92" s="1"/>
      <c r="F92" s="34"/>
      <c r="G92" s="34"/>
      <c r="H92" s="34"/>
      <c r="I92" s="3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</row>
    <row r="93" spans="1:236" s="4" customFormat="1" ht="6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</row>
    <row r="94" spans="1:236" s="4" customFormat="1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</row>
  </sheetData>
  <sheetProtection/>
  <mergeCells count="1605">
    <mergeCell ref="GH78:HE78"/>
    <mergeCell ref="GH79:HE79"/>
    <mergeCell ref="HF15:IB33"/>
    <mergeCell ref="HF35:IB41"/>
    <mergeCell ref="HF43:IB59"/>
    <mergeCell ref="HF61:IB71"/>
    <mergeCell ref="GT71:HE71"/>
    <mergeCell ref="HF73:IB76"/>
    <mergeCell ref="HF78:IB79"/>
    <mergeCell ref="FG33:FQ33"/>
    <mergeCell ref="GH33:GS33"/>
    <mergeCell ref="GT33:HE33"/>
    <mergeCell ref="CA71:CH71"/>
    <mergeCell ref="CI71:CP71"/>
    <mergeCell ref="CQ71:CX71"/>
    <mergeCell ref="CY71:DF71"/>
    <mergeCell ref="DG71:DN71"/>
    <mergeCell ref="GH71:GS71"/>
    <mergeCell ref="A71:E71"/>
    <mergeCell ref="F71:AI71"/>
    <mergeCell ref="AJ71:AT71"/>
    <mergeCell ref="AU71:BB71"/>
    <mergeCell ref="BC71:BJ71"/>
    <mergeCell ref="BK71:BR71"/>
    <mergeCell ref="CA57:CH57"/>
    <mergeCell ref="DO71:DV71"/>
    <mergeCell ref="CI22:CP22"/>
    <mergeCell ref="CI23:CP23"/>
    <mergeCell ref="CI24:CP24"/>
    <mergeCell ref="DG56:DN56"/>
    <mergeCell ref="DG61:DN61"/>
    <mergeCell ref="DO61:DV61"/>
    <mergeCell ref="CI57:CP57"/>
    <mergeCell ref="CI16:CP16"/>
    <mergeCell ref="CI17:CP17"/>
    <mergeCell ref="CI18:CP18"/>
    <mergeCell ref="CI19:CP19"/>
    <mergeCell ref="CI20:CP20"/>
    <mergeCell ref="CI21:CP21"/>
    <mergeCell ref="EF61:EN61"/>
    <mergeCell ref="CQ55:CX55"/>
    <mergeCell ref="DG57:DN57"/>
    <mergeCell ref="DO57:DV57"/>
    <mergeCell ref="DO60:DV60"/>
    <mergeCell ref="DW60:EE60"/>
    <mergeCell ref="CQ57:CX57"/>
    <mergeCell ref="CY57:DF57"/>
    <mergeCell ref="CY59:DF59"/>
    <mergeCell ref="FG61:FQ61"/>
    <mergeCell ref="CQ61:CX61"/>
    <mergeCell ref="CI79:CP79"/>
    <mergeCell ref="GB70:GG70"/>
    <mergeCell ref="GH70:GS70"/>
    <mergeCell ref="GT70:HE70"/>
    <mergeCell ref="DW71:EE71"/>
    <mergeCell ref="EF71:EN71"/>
    <mergeCell ref="EO71:EW71"/>
    <mergeCell ref="EX71:FF71"/>
    <mergeCell ref="FG71:FQ71"/>
    <mergeCell ref="CY78:DF78"/>
    <mergeCell ref="J85:BA85"/>
    <mergeCell ref="DZ85:FK85"/>
    <mergeCell ref="J86:BA86"/>
    <mergeCell ref="DZ86:FK86"/>
    <mergeCell ref="FG83:FQ83"/>
    <mergeCell ref="CI83:CP83"/>
    <mergeCell ref="CQ83:CX83"/>
    <mergeCell ref="CY83:DF83"/>
    <mergeCell ref="J87:BA87"/>
    <mergeCell ref="DZ87:FK87"/>
    <mergeCell ref="EF79:EN79"/>
    <mergeCell ref="EO79:EW79"/>
    <mergeCell ref="EX79:FF79"/>
    <mergeCell ref="FG79:FQ79"/>
    <mergeCell ref="CA83:CH83"/>
    <mergeCell ref="DG79:DN79"/>
    <mergeCell ref="DO79:DV79"/>
    <mergeCell ref="EF81:EN81"/>
    <mergeCell ref="DW77:EE77"/>
    <mergeCell ref="DW78:EE78"/>
    <mergeCell ref="DW79:EE79"/>
    <mergeCell ref="EX73:FF73"/>
    <mergeCell ref="FR83:GA83"/>
    <mergeCell ref="BK83:BR83"/>
    <mergeCell ref="BS83:BZ83"/>
    <mergeCell ref="DG74:DN74"/>
    <mergeCell ref="DO74:DV74"/>
    <mergeCell ref="DW74:EE74"/>
    <mergeCell ref="DW75:EE75"/>
    <mergeCell ref="CY75:DF75"/>
    <mergeCell ref="DO73:DV73"/>
    <mergeCell ref="DW73:EE73"/>
    <mergeCell ref="DG77:DN77"/>
    <mergeCell ref="DG78:DN78"/>
    <mergeCell ref="DO77:DV77"/>
    <mergeCell ref="DO78:DV78"/>
    <mergeCell ref="DG75:DN75"/>
    <mergeCell ref="DO75:DV75"/>
    <mergeCell ref="BS73:BZ73"/>
    <mergeCell ref="CQ73:CX73"/>
    <mergeCell ref="CQ77:CX77"/>
    <mergeCell ref="CQ78:CX78"/>
    <mergeCell ref="CQ79:CX79"/>
    <mergeCell ref="CI78:CP78"/>
    <mergeCell ref="CI74:CP74"/>
    <mergeCell ref="CQ74:CX74"/>
    <mergeCell ref="CQ75:CX75"/>
    <mergeCell ref="CQ76:CX76"/>
    <mergeCell ref="AU77:BB77"/>
    <mergeCell ref="AU78:BB78"/>
    <mergeCell ref="AU79:BB79"/>
    <mergeCell ref="BS77:BZ77"/>
    <mergeCell ref="BS78:BZ78"/>
    <mergeCell ref="BC79:BJ79"/>
    <mergeCell ref="BK77:BR77"/>
    <mergeCell ref="BS79:BZ79"/>
    <mergeCell ref="A79:E79"/>
    <mergeCell ref="F79:AI79"/>
    <mergeCell ref="AJ73:AT73"/>
    <mergeCell ref="AJ77:AT77"/>
    <mergeCell ref="AJ78:AT78"/>
    <mergeCell ref="AJ79:AT79"/>
    <mergeCell ref="A77:E77"/>
    <mergeCell ref="F77:AI77"/>
    <mergeCell ref="A76:E76"/>
    <mergeCell ref="F74:AI74"/>
    <mergeCell ref="A2:IB2"/>
    <mergeCell ref="A78:E78"/>
    <mergeCell ref="F78:AI78"/>
    <mergeCell ref="A73:E73"/>
    <mergeCell ref="F73:AI73"/>
    <mergeCell ref="A74:E74"/>
    <mergeCell ref="A75:E75"/>
    <mergeCell ref="BC73:BJ73"/>
    <mergeCell ref="BC77:BJ77"/>
    <mergeCell ref="BC78:BJ78"/>
    <mergeCell ref="GB83:GG83"/>
    <mergeCell ref="GH83:GS83"/>
    <mergeCell ref="GT83:HE83"/>
    <mergeCell ref="HF83:IB83"/>
    <mergeCell ref="DG83:DN83"/>
    <mergeCell ref="DO83:DV83"/>
    <mergeCell ref="DW83:EE83"/>
    <mergeCell ref="EF83:EN83"/>
    <mergeCell ref="EO83:EW83"/>
    <mergeCell ref="EX83:FF83"/>
    <mergeCell ref="A83:E83"/>
    <mergeCell ref="F83:AI83"/>
    <mergeCell ref="AJ83:AT83"/>
    <mergeCell ref="AU83:BB83"/>
    <mergeCell ref="BC83:BJ83"/>
    <mergeCell ref="BK72:BR72"/>
    <mergeCell ref="A82:E82"/>
    <mergeCell ref="F82:AI82"/>
    <mergeCell ref="AJ82:AT82"/>
    <mergeCell ref="AU82:BB82"/>
    <mergeCell ref="CI72:CP72"/>
    <mergeCell ref="EO61:EW61"/>
    <mergeCell ref="EX61:FF61"/>
    <mergeCell ref="BK61:BR61"/>
    <mergeCell ref="BS61:BZ61"/>
    <mergeCell ref="CA61:CH61"/>
    <mergeCell ref="CI61:CP61"/>
    <mergeCell ref="CY61:DF61"/>
    <mergeCell ref="BS71:BZ71"/>
    <mergeCell ref="DW61:EE61"/>
    <mergeCell ref="GT60:HE60"/>
    <mergeCell ref="HF60:IB60"/>
    <mergeCell ref="EX60:FF60"/>
    <mergeCell ref="FG60:FQ60"/>
    <mergeCell ref="CY60:DF60"/>
    <mergeCell ref="DG60:DN60"/>
    <mergeCell ref="FR60:GA60"/>
    <mergeCell ref="GB60:GG60"/>
    <mergeCell ref="EF60:EN60"/>
    <mergeCell ref="CQ60:CX60"/>
    <mergeCell ref="BC60:BJ60"/>
    <mergeCell ref="BK60:BR60"/>
    <mergeCell ref="BS60:BZ60"/>
    <mergeCell ref="CA60:CH60"/>
    <mergeCell ref="GH60:GS60"/>
    <mergeCell ref="CI60:CP60"/>
    <mergeCell ref="GB57:GG57"/>
    <mergeCell ref="DW57:EE57"/>
    <mergeCell ref="EF57:EN57"/>
    <mergeCell ref="EO57:EW57"/>
    <mergeCell ref="EX57:FF57"/>
    <mergeCell ref="A61:E61"/>
    <mergeCell ref="F61:AI61"/>
    <mergeCell ref="AJ61:AT61"/>
    <mergeCell ref="AU61:BB61"/>
    <mergeCell ref="BC61:BJ61"/>
    <mergeCell ref="GH57:GS57"/>
    <mergeCell ref="GT57:HE57"/>
    <mergeCell ref="A57:E57"/>
    <mergeCell ref="F57:AI57"/>
    <mergeCell ref="AJ57:AT57"/>
    <mergeCell ref="AU57:BB57"/>
    <mergeCell ref="BC57:BJ57"/>
    <mergeCell ref="BK57:BR57"/>
    <mergeCell ref="BS57:BZ57"/>
    <mergeCell ref="FR57:GA57"/>
    <mergeCell ref="FG53:FQ53"/>
    <mergeCell ref="FR53:GA53"/>
    <mergeCell ref="GB53:GG53"/>
    <mergeCell ref="GH53:GS53"/>
    <mergeCell ref="GT53:HE53"/>
    <mergeCell ref="DG53:DN53"/>
    <mergeCell ref="DO53:DV53"/>
    <mergeCell ref="DW53:EE53"/>
    <mergeCell ref="EF53:EN53"/>
    <mergeCell ref="BK53:BR53"/>
    <mergeCell ref="BS53:BZ53"/>
    <mergeCell ref="CA53:CH53"/>
    <mergeCell ref="CI53:CP53"/>
    <mergeCell ref="CQ53:CX53"/>
    <mergeCell ref="CY53:DF53"/>
    <mergeCell ref="GH52:GS52"/>
    <mergeCell ref="GT52:HE52"/>
    <mergeCell ref="A53:E53"/>
    <mergeCell ref="F53:AI53"/>
    <mergeCell ref="AJ53:AT53"/>
    <mergeCell ref="AU53:BB53"/>
    <mergeCell ref="BC53:BJ53"/>
    <mergeCell ref="DO52:DV52"/>
    <mergeCell ref="EO53:EW53"/>
    <mergeCell ref="EX53:FF53"/>
    <mergeCell ref="BS52:BZ52"/>
    <mergeCell ref="CA52:CH52"/>
    <mergeCell ref="CI52:CP52"/>
    <mergeCell ref="CQ52:CX52"/>
    <mergeCell ref="CY52:DF52"/>
    <mergeCell ref="FR52:GA52"/>
    <mergeCell ref="GH51:GS51"/>
    <mergeCell ref="GT51:HE51"/>
    <mergeCell ref="A52:E52"/>
    <mergeCell ref="F52:AI52"/>
    <mergeCell ref="AJ52:AT52"/>
    <mergeCell ref="AU52:BB52"/>
    <mergeCell ref="BC52:BJ52"/>
    <mergeCell ref="BK52:BR52"/>
    <mergeCell ref="DW52:EE52"/>
    <mergeCell ref="EF52:EN52"/>
    <mergeCell ref="EO51:EW51"/>
    <mergeCell ref="EX51:FF51"/>
    <mergeCell ref="FG51:FQ51"/>
    <mergeCell ref="FR51:GA51"/>
    <mergeCell ref="DG52:DN52"/>
    <mergeCell ref="GB51:GG51"/>
    <mergeCell ref="EO52:EW52"/>
    <mergeCell ref="EX52:FF52"/>
    <mergeCell ref="FG52:FQ52"/>
    <mergeCell ref="GB52:GG52"/>
    <mergeCell ref="CQ51:CX51"/>
    <mergeCell ref="CY51:DF51"/>
    <mergeCell ref="DG51:DN51"/>
    <mergeCell ref="DO51:DV51"/>
    <mergeCell ref="DW51:EE51"/>
    <mergeCell ref="EF51:EN51"/>
    <mergeCell ref="AU51:BB51"/>
    <mergeCell ref="BC51:BJ51"/>
    <mergeCell ref="BK51:BR51"/>
    <mergeCell ref="BS51:BZ51"/>
    <mergeCell ref="CA51:CH51"/>
    <mergeCell ref="CI51:CP51"/>
    <mergeCell ref="GH50:GS50"/>
    <mergeCell ref="GT50:HE50"/>
    <mergeCell ref="F50:AI50"/>
    <mergeCell ref="EX50:FF50"/>
    <mergeCell ref="FG50:FQ50"/>
    <mergeCell ref="FR50:GA50"/>
    <mergeCell ref="GB50:GG50"/>
    <mergeCell ref="DO50:DV50"/>
    <mergeCell ref="DW50:EE50"/>
    <mergeCell ref="BK50:BR50"/>
    <mergeCell ref="CA50:CH50"/>
    <mergeCell ref="EF50:EN50"/>
    <mergeCell ref="EO50:EW50"/>
    <mergeCell ref="CI50:CP50"/>
    <mergeCell ref="CQ50:CX50"/>
    <mergeCell ref="CY50:DF50"/>
    <mergeCell ref="DG50:DN50"/>
    <mergeCell ref="AU50:BB50"/>
    <mergeCell ref="GB49:GG49"/>
    <mergeCell ref="DG49:DN49"/>
    <mergeCell ref="DO49:DV49"/>
    <mergeCell ref="DW49:EE49"/>
    <mergeCell ref="EF49:EN49"/>
    <mergeCell ref="CA49:CH49"/>
    <mergeCell ref="CI49:CP49"/>
    <mergeCell ref="BC50:BJ50"/>
    <mergeCell ref="BS50:BZ50"/>
    <mergeCell ref="GH49:GS49"/>
    <mergeCell ref="GT49:HE49"/>
    <mergeCell ref="EO49:EW49"/>
    <mergeCell ref="EX49:FF49"/>
    <mergeCell ref="FG49:FQ49"/>
    <mergeCell ref="FR49:GA49"/>
    <mergeCell ref="AU49:BB49"/>
    <mergeCell ref="BC49:BJ49"/>
    <mergeCell ref="BK49:BR49"/>
    <mergeCell ref="BS49:BZ49"/>
    <mergeCell ref="EX48:FF48"/>
    <mergeCell ref="CQ49:CX49"/>
    <mergeCell ref="CY49:DF49"/>
    <mergeCell ref="CA48:CH48"/>
    <mergeCell ref="CI48:CP48"/>
    <mergeCell ref="DO48:DV48"/>
    <mergeCell ref="DG48:DN48"/>
    <mergeCell ref="GT48:HE48"/>
    <mergeCell ref="EF48:EN48"/>
    <mergeCell ref="EO48:EW48"/>
    <mergeCell ref="FG48:FQ48"/>
    <mergeCell ref="GH48:GS48"/>
    <mergeCell ref="FR48:GA48"/>
    <mergeCell ref="GB48:GG48"/>
    <mergeCell ref="DW48:EE48"/>
    <mergeCell ref="GH47:GS47"/>
    <mergeCell ref="GT47:HE47"/>
    <mergeCell ref="A48:E48"/>
    <mergeCell ref="F48:AI48"/>
    <mergeCell ref="AJ48:AT48"/>
    <mergeCell ref="AU48:BB48"/>
    <mergeCell ref="BC48:BJ48"/>
    <mergeCell ref="BK48:BR48"/>
    <mergeCell ref="DW47:EE47"/>
    <mergeCell ref="CQ48:CX48"/>
    <mergeCell ref="CA47:CH47"/>
    <mergeCell ref="CI47:CP47"/>
    <mergeCell ref="CQ47:CX47"/>
    <mergeCell ref="CY47:DF47"/>
    <mergeCell ref="DG47:DN47"/>
    <mergeCell ref="GB47:GG47"/>
    <mergeCell ref="GB46:GG46"/>
    <mergeCell ref="GH46:GS46"/>
    <mergeCell ref="GT46:HE46"/>
    <mergeCell ref="A47:E47"/>
    <mergeCell ref="F47:AI47"/>
    <mergeCell ref="AJ47:AT47"/>
    <mergeCell ref="AU47:BB47"/>
    <mergeCell ref="BC47:BJ47"/>
    <mergeCell ref="BK47:BR47"/>
    <mergeCell ref="EF47:EN47"/>
    <mergeCell ref="EF46:EN46"/>
    <mergeCell ref="EO46:EW46"/>
    <mergeCell ref="EX46:FF46"/>
    <mergeCell ref="FG46:FQ46"/>
    <mergeCell ref="FR46:GA46"/>
    <mergeCell ref="DO47:DV47"/>
    <mergeCell ref="EO47:EW47"/>
    <mergeCell ref="EX47:FF47"/>
    <mergeCell ref="FG47:FQ47"/>
    <mergeCell ref="FR47:GA47"/>
    <mergeCell ref="CI46:CP46"/>
    <mergeCell ref="CQ46:CX46"/>
    <mergeCell ref="CY46:DF46"/>
    <mergeCell ref="DG46:DN46"/>
    <mergeCell ref="DO46:DV46"/>
    <mergeCell ref="DW46:EE46"/>
    <mergeCell ref="GH45:GS45"/>
    <mergeCell ref="GT45:HE45"/>
    <mergeCell ref="A46:E46"/>
    <mergeCell ref="F46:AI46"/>
    <mergeCell ref="AJ46:AT46"/>
    <mergeCell ref="AU46:BB46"/>
    <mergeCell ref="BC46:BJ46"/>
    <mergeCell ref="BK46:BR46"/>
    <mergeCell ref="DW45:EE45"/>
    <mergeCell ref="CA46:CH46"/>
    <mergeCell ref="CA45:CH45"/>
    <mergeCell ref="CI45:CP45"/>
    <mergeCell ref="CQ45:CX45"/>
    <mergeCell ref="CY45:DF45"/>
    <mergeCell ref="DG45:DN45"/>
    <mergeCell ref="GB45:GG45"/>
    <mergeCell ref="GH44:GS44"/>
    <mergeCell ref="GT44:HE44"/>
    <mergeCell ref="A45:E45"/>
    <mergeCell ref="F45:AI45"/>
    <mergeCell ref="AJ45:AT45"/>
    <mergeCell ref="AU45:BB45"/>
    <mergeCell ref="BC45:BJ45"/>
    <mergeCell ref="BK45:BR45"/>
    <mergeCell ref="EF45:EN45"/>
    <mergeCell ref="EO45:EW45"/>
    <mergeCell ref="EO44:EW44"/>
    <mergeCell ref="EX44:FF44"/>
    <mergeCell ref="FG44:FQ44"/>
    <mergeCell ref="FR44:GA44"/>
    <mergeCell ref="DO45:DV45"/>
    <mergeCell ref="GB44:GG44"/>
    <mergeCell ref="EX45:FF45"/>
    <mergeCell ref="FG45:FQ45"/>
    <mergeCell ref="FR45:GA45"/>
    <mergeCell ref="CI44:CP44"/>
    <mergeCell ref="CQ44:CX44"/>
    <mergeCell ref="CY44:DF44"/>
    <mergeCell ref="DG44:DN44"/>
    <mergeCell ref="DO44:DV44"/>
    <mergeCell ref="DW44:EE44"/>
    <mergeCell ref="GT43:HE43"/>
    <mergeCell ref="A44:E44"/>
    <mergeCell ref="F44:AI44"/>
    <mergeCell ref="AJ44:AT44"/>
    <mergeCell ref="AU44:BB44"/>
    <mergeCell ref="BC44:BJ44"/>
    <mergeCell ref="BK44:BR44"/>
    <mergeCell ref="BS44:BZ44"/>
    <mergeCell ref="EF43:EN43"/>
    <mergeCell ref="CA44:CH44"/>
    <mergeCell ref="CI43:CP43"/>
    <mergeCell ref="CQ43:CX43"/>
    <mergeCell ref="CY43:DF43"/>
    <mergeCell ref="DG43:DN43"/>
    <mergeCell ref="DO43:DV43"/>
    <mergeCell ref="GH43:GS43"/>
    <mergeCell ref="GT42:HE42"/>
    <mergeCell ref="HF42:IB42"/>
    <mergeCell ref="A43:E43"/>
    <mergeCell ref="F43:AI43"/>
    <mergeCell ref="AJ43:AT43"/>
    <mergeCell ref="AU43:BB43"/>
    <mergeCell ref="BC43:BJ43"/>
    <mergeCell ref="BK43:BR43"/>
    <mergeCell ref="BS43:BZ43"/>
    <mergeCell ref="EO43:EW43"/>
    <mergeCell ref="CA43:CH43"/>
    <mergeCell ref="EO42:EW42"/>
    <mergeCell ref="EX42:FF42"/>
    <mergeCell ref="FG42:FQ42"/>
    <mergeCell ref="FR42:GA42"/>
    <mergeCell ref="GB42:GG42"/>
    <mergeCell ref="DW43:EE43"/>
    <mergeCell ref="EX43:FF43"/>
    <mergeCell ref="FG43:FQ43"/>
    <mergeCell ref="FR43:GA43"/>
    <mergeCell ref="AU42:BB42"/>
    <mergeCell ref="BC42:BJ42"/>
    <mergeCell ref="BK42:BR42"/>
    <mergeCell ref="CI42:CP42"/>
    <mergeCell ref="CA42:CH42"/>
    <mergeCell ref="GH42:GS42"/>
    <mergeCell ref="CQ42:CX42"/>
    <mergeCell ref="CY42:DF42"/>
    <mergeCell ref="DG42:DN42"/>
    <mergeCell ref="DO42:DV42"/>
    <mergeCell ref="F42:AI42"/>
    <mergeCell ref="A49:E49"/>
    <mergeCell ref="F49:AI49"/>
    <mergeCell ref="A50:E50"/>
    <mergeCell ref="A51:E51"/>
    <mergeCell ref="AJ42:AT42"/>
    <mergeCell ref="AJ49:AT49"/>
    <mergeCell ref="AJ50:AT50"/>
    <mergeCell ref="F51:AI51"/>
    <mergeCell ref="AJ51:AT51"/>
    <mergeCell ref="A54:E54"/>
    <mergeCell ref="A55:E55"/>
    <mergeCell ref="A56:E56"/>
    <mergeCell ref="F54:AI54"/>
    <mergeCell ref="F55:AI55"/>
    <mergeCell ref="F56:AI56"/>
    <mergeCell ref="AJ54:AT54"/>
    <mergeCell ref="AJ55:AT55"/>
    <mergeCell ref="A42:E42"/>
    <mergeCell ref="BS54:BZ54"/>
    <mergeCell ref="BS55:BZ55"/>
    <mergeCell ref="BK55:BR55"/>
    <mergeCell ref="BC54:BJ54"/>
    <mergeCell ref="BC55:BJ55"/>
    <mergeCell ref="BS42:BZ42"/>
    <mergeCell ref="BS45:BZ45"/>
    <mergeCell ref="BS47:BZ47"/>
    <mergeCell ref="BS48:BZ48"/>
    <mergeCell ref="AJ56:AT56"/>
    <mergeCell ref="A60:E60"/>
    <mergeCell ref="F60:AI60"/>
    <mergeCell ref="AJ60:AT60"/>
    <mergeCell ref="AU60:BB60"/>
    <mergeCell ref="AU54:BB54"/>
    <mergeCell ref="AU55:BB55"/>
    <mergeCell ref="AU56:BB56"/>
    <mergeCell ref="CA54:CH54"/>
    <mergeCell ref="CQ54:CX54"/>
    <mergeCell ref="CA55:CH55"/>
    <mergeCell ref="CA56:CH56"/>
    <mergeCell ref="CQ56:CX56"/>
    <mergeCell ref="BC56:BJ56"/>
    <mergeCell ref="CI55:CP55"/>
    <mergeCell ref="EX81:FF81"/>
    <mergeCell ref="A81:E81"/>
    <mergeCell ref="F81:AI81"/>
    <mergeCell ref="AJ81:AT81"/>
    <mergeCell ref="AU81:BB81"/>
    <mergeCell ref="BC81:BJ81"/>
    <mergeCell ref="DW81:EE81"/>
    <mergeCell ref="CA81:CH81"/>
    <mergeCell ref="BK81:BR81"/>
    <mergeCell ref="GT40:HE40"/>
    <mergeCell ref="F40:AI40"/>
    <mergeCell ref="EX40:FF40"/>
    <mergeCell ref="FG40:FQ40"/>
    <mergeCell ref="FR40:GA40"/>
    <mergeCell ref="GB40:GG40"/>
    <mergeCell ref="DO40:DV40"/>
    <mergeCell ref="BK40:BR40"/>
    <mergeCell ref="BS40:BZ40"/>
    <mergeCell ref="CA40:CH40"/>
    <mergeCell ref="GH40:GS40"/>
    <mergeCell ref="DW54:EE54"/>
    <mergeCell ref="DW55:EE55"/>
    <mergeCell ref="DW56:EE56"/>
    <mergeCell ref="DW40:EE40"/>
    <mergeCell ref="GB41:GG41"/>
    <mergeCell ref="GH55:GS55"/>
    <mergeCell ref="DW42:EE42"/>
    <mergeCell ref="EF42:EN42"/>
    <mergeCell ref="GB43:GG43"/>
    <mergeCell ref="DG41:DN41"/>
    <mergeCell ref="GH41:GS41"/>
    <mergeCell ref="BS46:BZ46"/>
    <mergeCell ref="EO40:EW40"/>
    <mergeCell ref="CI40:CP40"/>
    <mergeCell ref="CQ40:CX40"/>
    <mergeCell ref="CY40:DF40"/>
    <mergeCell ref="DG40:DN40"/>
    <mergeCell ref="BS41:BZ41"/>
    <mergeCell ref="EF40:EN40"/>
    <mergeCell ref="A40:E40"/>
    <mergeCell ref="AJ40:AT40"/>
    <mergeCell ref="AU40:BB40"/>
    <mergeCell ref="BC40:BJ40"/>
    <mergeCell ref="A41:E41"/>
    <mergeCell ref="F41:AI41"/>
    <mergeCell ref="AJ41:AT41"/>
    <mergeCell ref="GB35:GG35"/>
    <mergeCell ref="A36:E36"/>
    <mergeCell ref="A37:E37"/>
    <mergeCell ref="A38:E38"/>
    <mergeCell ref="A39:E39"/>
    <mergeCell ref="DG35:DN35"/>
    <mergeCell ref="DO35:DV35"/>
    <mergeCell ref="DW35:EE35"/>
    <mergeCell ref="EF35:EN35"/>
    <mergeCell ref="CA35:CH35"/>
    <mergeCell ref="EO34:EW34"/>
    <mergeCell ref="CI35:CP35"/>
    <mergeCell ref="CQ35:CX35"/>
    <mergeCell ref="CY35:DF35"/>
    <mergeCell ref="GT35:HE35"/>
    <mergeCell ref="EO35:EW35"/>
    <mergeCell ref="EX35:FF35"/>
    <mergeCell ref="FG35:FQ35"/>
    <mergeCell ref="FR35:GA35"/>
    <mergeCell ref="GH35:GS35"/>
    <mergeCell ref="BS35:BZ35"/>
    <mergeCell ref="EX34:FF34"/>
    <mergeCell ref="FG34:FQ34"/>
    <mergeCell ref="GH34:GS34"/>
    <mergeCell ref="GT34:HE34"/>
    <mergeCell ref="FR34:GA34"/>
    <mergeCell ref="GB34:GG34"/>
    <mergeCell ref="DO34:DV34"/>
    <mergeCell ref="DW34:EE34"/>
    <mergeCell ref="EF34:EN34"/>
    <mergeCell ref="CI34:CP34"/>
    <mergeCell ref="CQ34:CX34"/>
    <mergeCell ref="CY34:DF34"/>
    <mergeCell ref="DG34:DN34"/>
    <mergeCell ref="HF34:IB34"/>
    <mergeCell ref="A35:E35"/>
    <mergeCell ref="F35:AI35"/>
    <mergeCell ref="AJ35:AT35"/>
    <mergeCell ref="AU35:BB35"/>
    <mergeCell ref="BC35:BJ35"/>
    <mergeCell ref="GB31:GG31"/>
    <mergeCell ref="GH31:GS31"/>
    <mergeCell ref="GT31:HE31"/>
    <mergeCell ref="A34:E34"/>
    <mergeCell ref="F34:AI34"/>
    <mergeCell ref="AJ34:AT34"/>
    <mergeCell ref="AU34:BB34"/>
    <mergeCell ref="BC34:BJ34"/>
    <mergeCell ref="BK34:BR34"/>
    <mergeCell ref="DW31:EE31"/>
    <mergeCell ref="EF31:EN31"/>
    <mergeCell ref="EO31:EW31"/>
    <mergeCell ref="EX31:FF31"/>
    <mergeCell ref="FG31:FQ31"/>
    <mergeCell ref="FR31:GA31"/>
    <mergeCell ref="CA31:CH31"/>
    <mergeCell ref="CI31:CP31"/>
    <mergeCell ref="CQ31:CX31"/>
    <mergeCell ref="CY31:DF31"/>
    <mergeCell ref="DG31:DN31"/>
    <mergeCell ref="DO31:DV31"/>
    <mergeCell ref="GH27:GS27"/>
    <mergeCell ref="GT27:HE27"/>
    <mergeCell ref="A31:E31"/>
    <mergeCell ref="F31:AI31"/>
    <mergeCell ref="AJ31:AT31"/>
    <mergeCell ref="AU31:BB31"/>
    <mergeCell ref="BC31:BJ31"/>
    <mergeCell ref="BK31:BR31"/>
    <mergeCell ref="BS31:BZ31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I27:CP27"/>
    <mergeCell ref="CQ27:CX27"/>
    <mergeCell ref="CY27:DF27"/>
    <mergeCell ref="DG27:DN27"/>
    <mergeCell ref="GB15:GG15"/>
    <mergeCell ref="GH15:GS15"/>
    <mergeCell ref="GT15:HE15"/>
    <mergeCell ref="A27:E27"/>
    <mergeCell ref="F27:AI27"/>
    <mergeCell ref="AJ27:AT27"/>
    <mergeCell ref="AU27:BB27"/>
    <mergeCell ref="BC27:BJ27"/>
    <mergeCell ref="BK27:BR27"/>
    <mergeCell ref="DW15:EE15"/>
    <mergeCell ref="FR15:GA15"/>
    <mergeCell ref="CA15:CH15"/>
    <mergeCell ref="CI15:CP15"/>
    <mergeCell ref="CQ15:CX15"/>
    <mergeCell ref="CY15:DF15"/>
    <mergeCell ref="DG15:DN15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EF15:EN15"/>
    <mergeCell ref="BS15:BZ15"/>
    <mergeCell ref="EF14:EN14"/>
    <mergeCell ref="EO14:EW14"/>
    <mergeCell ref="EX14:FF14"/>
    <mergeCell ref="FG14:FQ14"/>
    <mergeCell ref="FR14:GA14"/>
    <mergeCell ref="DO15:DV15"/>
    <mergeCell ref="EO15:EW15"/>
    <mergeCell ref="EX15:FF15"/>
    <mergeCell ref="FG15:FQ15"/>
    <mergeCell ref="GB14:GG14"/>
    <mergeCell ref="CI14:CP14"/>
    <mergeCell ref="CQ14:CX14"/>
    <mergeCell ref="CY14:DF14"/>
    <mergeCell ref="DG14:DN14"/>
    <mergeCell ref="DO14:DV14"/>
    <mergeCell ref="DW14:EE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A12:E12"/>
    <mergeCell ref="F12:AI12"/>
    <mergeCell ref="AJ12:AT12"/>
    <mergeCell ref="AU12:BB12"/>
    <mergeCell ref="BC12:BJ12"/>
    <mergeCell ref="BK12:BR12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FR10:GA11"/>
    <mergeCell ref="GB10:GG11"/>
    <mergeCell ref="GH11:GS11"/>
    <mergeCell ref="GT11:HE11"/>
    <mergeCell ref="GH10:HE10"/>
    <mergeCell ref="HF9:IB11"/>
    <mergeCell ref="FR9:HE9"/>
    <mergeCell ref="CA11:CH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A9:E11"/>
    <mergeCell ref="F9:AI11"/>
    <mergeCell ref="AJ9:AT11"/>
    <mergeCell ref="FG9:FQ11"/>
    <mergeCell ref="AU11:BB11"/>
    <mergeCell ref="BC11:BJ11"/>
    <mergeCell ref="AU10:BJ10"/>
    <mergeCell ref="BK10:BZ10"/>
    <mergeCell ref="BK11:BR11"/>
    <mergeCell ref="BS11:BZ11"/>
    <mergeCell ref="FR61:GA61"/>
    <mergeCell ref="GB61:GG61"/>
    <mergeCell ref="GH61:GS61"/>
    <mergeCell ref="GT61:HE61"/>
    <mergeCell ref="A72:E72"/>
    <mergeCell ref="F72:AI72"/>
    <mergeCell ref="AJ72:AT72"/>
    <mergeCell ref="AU72:BB72"/>
    <mergeCell ref="BC72:BJ72"/>
    <mergeCell ref="CA72:CH72"/>
    <mergeCell ref="BC82:BJ82"/>
    <mergeCell ref="BK82:BR82"/>
    <mergeCell ref="BS82:BZ82"/>
    <mergeCell ref="CQ82:CX82"/>
    <mergeCell ref="BS81:BZ81"/>
    <mergeCell ref="DO72:DV72"/>
    <mergeCell ref="DG72:DN72"/>
    <mergeCell ref="CQ72:CX72"/>
    <mergeCell ref="CY72:DF72"/>
    <mergeCell ref="BS72:BZ72"/>
    <mergeCell ref="FR72:GA72"/>
    <mergeCell ref="GB72:GG72"/>
    <mergeCell ref="GH72:GS72"/>
    <mergeCell ref="GT72:HE72"/>
    <mergeCell ref="HF72:IB72"/>
    <mergeCell ref="DW72:EE72"/>
    <mergeCell ref="EF72:EN72"/>
    <mergeCell ref="EO72:EW72"/>
    <mergeCell ref="EX72:FF72"/>
    <mergeCell ref="FG72:FQ72"/>
    <mergeCell ref="BS80:BZ80"/>
    <mergeCell ref="CA80:CH80"/>
    <mergeCell ref="BK78:BR78"/>
    <mergeCell ref="BK73:BR73"/>
    <mergeCell ref="CI73:CP73"/>
    <mergeCell ref="CI77:CP77"/>
    <mergeCell ref="BK79:BR79"/>
    <mergeCell ref="CA73:CH73"/>
    <mergeCell ref="CA77:CH77"/>
    <mergeCell ref="CA78:CH78"/>
    <mergeCell ref="CI81:CP81"/>
    <mergeCell ref="CQ81:CX81"/>
    <mergeCell ref="CA76:CH76"/>
    <mergeCell ref="CI80:CP80"/>
    <mergeCell ref="CY82:DF82"/>
    <mergeCell ref="DG82:DN82"/>
    <mergeCell ref="CQ80:CX80"/>
    <mergeCell ref="CA82:CH82"/>
    <mergeCell ref="CI82:CP82"/>
    <mergeCell ref="CA79:CH79"/>
    <mergeCell ref="DO82:DV82"/>
    <mergeCell ref="CY73:DF73"/>
    <mergeCell ref="CY79:DF79"/>
    <mergeCell ref="DG81:DN81"/>
    <mergeCell ref="DO81:DV81"/>
    <mergeCell ref="DG73:DN73"/>
    <mergeCell ref="CY81:DF81"/>
    <mergeCell ref="CY77:DF77"/>
    <mergeCell ref="CY80:DF80"/>
    <mergeCell ref="DG80:DN80"/>
    <mergeCell ref="DW82:EE82"/>
    <mergeCell ref="EF82:EN82"/>
    <mergeCell ref="EO82:EW82"/>
    <mergeCell ref="EF73:EN73"/>
    <mergeCell ref="EO73:EW73"/>
    <mergeCell ref="EF77:EN77"/>
    <mergeCell ref="EF78:EN78"/>
    <mergeCell ref="EO77:EW77"/>
    <mergeCell ref="EF74:EN74"/>
    <mergeCell ref="EO74:EW74"/>
    <mergeCell ref="FG73:FQ73"/>
    <mergeCell ref="FR73:GA73"/>
    <mergeCell ref="GB81:GG81"/>
    <mergeCell ref="GB73:GG73"/>
    <mergeCell ref="FG81:FQ81"/>
    <mergeCell ref="FR81:GA81"/>
    <mergeCell ref="GB77:GG77"/>
    <mergeCell ref="GB79:GG79"/>
    <mergeCell ref="FG77:FQ77"/>
    <mergeCell ref="FG74:FQ74"/>
    <mergeCell ref="HF82:IB82"/>
    <mergeCell ref="GT73:HE73"/>
    <mergeCell ref="GH81:GS81"/>
    <mergeCell ref="GT81:HE81"/>
    <mergeCell ref="HF81:IB81"/>
    <mergeCell ref="GH73:GS73"/>
    <mergeCell ref="GH77:GS77"/>
    <mergeCell ref="GT77:HE77"/>
    <mergeCell ref="HF77:IB77"/>
    <mergeCell ref="GH82:GS82"/>
    <mergeCell ref="GT82:HE82"/>
    <mergeCell ref="EO78:EW78"/>
    <mergeCell ref="EX82:FF82"/>
    <mergeCell ref="FG82:FQ82"/>
    <mergeCell ref="FR82:GA82"/>
    <mergeCell ref="GB82:GG82"/>
    <mergeCell ref="EX78:FF78"/>
    <mergeCell ref="FG78:FQ78"/>
    <mergeCell ref="FR78:GA78"/>
    <mergeCell ref="EO81:EW81"/>
    <mergeCell ref="AJ59:AT59"/>
    <mergeCell ref="AU59:BB59"/>
    <mergeCell ref="BC59:BJ59"/>
    <mergeCell ref="BK59:BR59"/>
    <mergeCell ref="A58:E58"/>
    <mergeCell ref="EX77:FF77"/>
    <mergeCell ref="AU73:BB73"/>
    <mergeCell ref="EO60:EW60"/>
    <mergeCell ref="EO58:EW58"/>
    <mergeCell ref="EX58:FF58"/>
    <mergeCell ref="FR41:GA41"/>
    <mergeCell ref="EF56:EN56"/>
    <mergeCell ref="AU41:BB41"/>
    <mergeCell ref="BC41:BJ41"/>
    <mergeCell ref="BK41:BR41"/>
    <mergeCell ref="CA41:CH41"/>
    <mergeCell ref="CI41:CP41"/>
    <mergeCell ref="CQ41:CX41"/>
    <mergeCell ref="CY41:DF41"/>
    <mergeCell ref="CY55:DF55"/>
    <mergeCell ref="FR59:GA59"/>
    <mergeCell ref="DO58:DV58"/>
    <mergeCell ref="DW58:EE58"/>
    <mergeCell ref="EF58:EN58"/>
    <mergeCell ref="DO41:DV41"/>
    <mergeCell ref="DW41:EE41"/>
    <mergeCell ref="EF41:EN41"/>
    <mergeCell ref="EO41:EW41"/>
    <mergeCell ref="FG57:FQ57"/>
    <mergeCell ref="EF44:EN44"/>
    <mergeCell ref="GT41:HE41"/>
    <mergeCell ref="EX41:FF41"/>
    <mergeCell ref="FG41:FQ41"/>
    <mergeCell ref="EF54:EN54"/>
    <mergeCell ref="EF55:EN55"/>
    <mergeCell ref="FG55:FQ55"/>
    <mergeCell ref="FR54:GA54"/>
    <mergeCell ref="GB54:GG54"/>
    <mergeCell ref="GH54:GS54"/>
    <mergeCell ref="GT54:HE54"/>
    <mergeCell ref="GH59:GS59"/>
    <mergeCell ref="GT59:HE59"/>
    <mergeCell ref="DG59:DN59"/>
    <mergeCell ref="DO59:DV59"/>
    <mergeCell ref="DW59:EE59"/>
    <mergeCell ref="EF59:EN59"/>
    <mergeCell ref="EO59:EW59"/>
    <mergeCell ref="EX59:FF59"/>
    <mergeCell ref="FG59:FQ59"/>
    <mergeCell ref="GB59:GG59"/>
    <mergeCell ref="CI59:CP59"/>
    <mergeCell ref="CQ59:CX59"/>
    <mergeCell ref="A28:E28"/>
    <mergeCell ref="A29:E29"/>
    <mergeCell ref="F28:AI28"/>
    <mergeCell ref="F29:AI29"/>
    <mergeCell ref="AJ28:AT28"/>
    <mergeCell ref="AJ29:AT29"/>
    <mergeCell ref="A59:E59"/>
    <mergeCell ref="F59:AI59"/>
    <mergeCell ref="BC29:BJ29"/>
    <mergeCell ref="AU29:BB29"/>
    <mergeCell ref="BS29:BZ29"/>
    <mergeCell ref="CA29:CH29"/>
    <mergeCell ref="BK29:BR29"/>
    <mergeCell ref="BS59:BZ59"/>
    <mergeCell ref="CA59:CH59"/>
    <mergeCell ref="BS34:BZ34"/>
    <mergeCell ref="CA34:CH34"/>
    <mergeCell ref="BK35:BR35"/>
    <mergeCell ref="EX30:FF30"/>
    <mergeCell ref="EX28:FF28"/>
    <mergeCell ref="DW28:EE28"/>
    <mergeCell ref="EF28:EN28"/>
    <mergeCell ref="EO29:EW29"/>
    <mergeCell ref="AU28:BB28"/>
    <mergeCell ref="BC28:BJ28"/>
    <mergeCell ref="BK28:BR28"/>
    <mergeCell ref="BS28:BZ28"/>
    <mergeCell ref="CA28:CH28"/>
    <mergeCell ref="DO28:DV28"/>
    <mergeCell ref="CI28:CP28"/>
    <mergeCell ref="EO28:EW28"/>
    <mergeCell ref="DW29:EE29"/>
    <mergeCell ref="EF29:EN29"/>
    <mergeCell ref="EO30:EW30"/>
    <mergeCell ref="CQ30:CX30"/>
    <mergeCell ref="CQ29:CX29"/>
    <mergeCell ref="CY29:DF29"/>
    <mergeCell ref="BK30:BR30"/>
    <mergeCell ref="BS30:BZ30"/>
    <mergeCell ref="CA30:CH30"/>
    <mergeCell ref="FG28:FQ28"/>
    <mergeCell ref="FG29:FQ29"/>
    <mergeCell ref="FR28:GA28"/>
    <mergeCell ref="FR29:GA29"/>
    <mergeCell ref="CQ28:CX28"/>
    <mergeCell ref="CY28:DF28"/>
    <mergeCell ref="DG28:DN28"/>
    <mergeCell ref="DG32:DN32"/>
    <mergeCell ref="BC32:BJ32"/>
    <mergeCell ref="BK32:BR32"/>
    <mergeCell ref="GH28:GS28"/>
    <mergeCell ref="GH29:GS29"/>
    <mergeCell ref="A30:E30"/>
    <mergeCell ref="F30:AI30"/>
    <mergeCell ref="AJ30:AT30"/>
    <mergeCell ref="AU30:BB30"/>
    <mergeCell ref="BC30:BJ30"/>
    <mergeCell ref="DO32:DV32"/>
    <mergeCell ref="A32:E32"/>
    <mergeCell ref="F32:AI32"/>
    <mergeCell ref="AJ32:AT32"/>
    <mergeCell ref="AU32:BB32"/>
    <mergeCell ref="FG32:FQ32"/>
    <mergeCell ref="BS32:BZ32"/>
    <mergeCell ref="CA32:CH32"/>
    <mergeCell ref="CI32:CP32"/>
    <mergeCell ref="CQ32:CX32"/>
    <mergeCell ref="DO62:DV62"/>
    <mergeCell ref="A62:E62"/>
    <mergeCell ref="F62:AI62"/>
    <mergeCell ref="AJ62:AT62"/>
    <mergeCell ref="AU62:BB62"/>
    <mergeCell ref="BC62:BJ62"/>
    <mergeCell ref="FR32:GA32"/>
    <mergeCell ref="GB32:GG32"/>
    <mergeCell ref="GH32:GS32"/>
    <mergeCell ref="GT32:HE32"/>
    <mergeCell ref="DW32:EE32"/>
    <mergeCell ref="EF32:EN32"/>
    <mergeCell ref="EO32:EW32"/>
    <mergeCell ref="EX32:FF32"/>
    <mergeCell ref="DW62:EE62"/>
    <mergeCell ref="EF62:EN62"/>
    <mergeCell ref="EO62:EW62"/>
    <mergeCell ref="EX62:FF62"/>
    <mergeCell ref="BK62:BR62"/>
    <mergeCell ref="BS62:BZ62"/>
    <mergeCell ref="CA62:CH62"/>
    <mergeCell ref="CI62:CP62"/>
    <mergeCell ref="CQ62:CX62"/>
    <mergeCell ref="CY62:DF62"/>
    <mergeCell ref="BK63:BR63"/>
    <mergeCell ref="BC63:BJ63"/>
    <mergeCell ref="AU63:BB63"/>
    <mergeCell ref="FG62:FQ62"/>
    <mergeCell ref="DW63:EE63"/>
    <mergeCell ref="DO63:DV63"/>
    <mergeCell ref="DG63:DN63"/>
    <mergeCell ref="CQ63:CX63"/>
    <mergeCell ref="EO63:EW63"/>
    <mergeCell ref="DG62:DN62"/>
    <mergeCell ref="CI64:CP64"/>
    <mergeCell ref="AJ63:AT63"/>
    <mergeCell ref="F63:AI63"/>
    <mergeCell ref="A63:E63"/>
    <mergeCell ref="A64:E64"/>
    <mergeCell ref="F64:AI64"/>
    <mergeCell ref="AJ64:AT64"/>
    <mergeCell ref="CI63:CP63"/>
    <mergeCell ref="CA63:CH63"/>
    <mergeCell ref="BS63:BZ63"/>
    <mergeCell ref="A65:E65"/>
    <mergeCell ref="AU65:BB65"/>
    <mergeCell ref="BK65:BR65"/>
    <mergeCell ref="CI65:CP65"/>
    <mergeCell ref="DG65:DN65"/>
    <mergeCell ref="AU64:BB64"/>
    <mergeCell ref="BC64:BJ64"/>
    <mergeCell ref="BK64:BR64"/>
    <mergeCell ref="BS64:BZ64"/>
    <mergeCell ref="CA64:CH64"/>
    <mergeCell ref="A68:E68"/>
    <mergeCell ref="A70:E70"/>
    <mergeCell ref="F65:AI65"/>
    <mergeCell ref="F68:AI68"/>
    <mergeCell ref="F70:AI70"/>
    <mergeCell ref="AJ65:AT65"/>
    <mergeCell ref="AJ68:AT68"/>
    <mergeCell ref="AJ70:AT70"/>
    <mergeCell ref="AJ67:AT67"/>
    <mergeCell ref="A69:E69"/>
    <mergeCell ref="AU68:BB68"/>
    <mergeCell ref="AU70:BB70"/>
    <mergeCell ref="BC65:BJ65"/>
    <mergeCell ref="BC68:BJ68"/>
    <mergeCell ref="BC70:BJ70"/>
    <mergeCell ref="A66:E66"/>
    <mergeCell ref="A67:E67"/>
    <mergeCell ref="F66:AI66"/>
    <mergeCell ref="F67:AI67"/>
    <mergeCell ref="AJ66:AT66"/>
    <mergeCell ref="BK68:BR68"/>
    <mergeCell ref="BK70:BR70"/>
    <mergeCell ref="BS65:BZ65"/>
    <mergeCell ref="BS68:BZ68"/>
    <mergeCell ref="BS70:BZ70"/>
    <mergeCell ref="CA70:CH70"/>
    <mergeCell ref="CA68:CH68"/>
    <mergeCell ref="CA65:CH65"/>
    <mergeCell ref="BS66:BZ66"/>
    <mergeCell ref="BS67:BZ67"/>
    <mergeCell ref="CI68:CP68"/>
    <mergeCell ref="CI70:CP70"/>
    <mergeCell ref="CQ70:CX70"/>
    <mergeCell ref="CY63:DF63"/>
    <mergeCell ref="CQ65:CX65"/>
    <mergeCell ref="CQ68:CX68"/>
    <mergeCell ref="CY65:DF65"/>
    <mergeCell ref="CY68:DF68"/>
    <mergeCell ref="CQ64:CX64"/>
    <mergeCell ref="CY64:DF64"/>
    <mergeCell ref="DG68:DN68"/>
    <mergeCell ref="DO65:DV65"/>
    <mergeCell ref="DO68:DV68"/>
    <mergeCell ref="DW65:EE65"/>
    <mergeCell ref="DW68:EE68"/>
    <mergeCell ref="EF63:EN63"/>
    <mergeCell ref="EF64:EN64"/>
    <mergeCell ref="EF65:EN65"/>
    <mergeCell ref="DG64:DN64"/>
    <mergeCell ref="DO64:DV64"/>
    <mergeCell ref="EO65:EW65"/>
    <mergeCell ref="EF68:EN68"/>
    <mergeCell ref="EO68:EW68"/>
    <mergeCell ref="EX63:FF63"/>
    <mergeCell ref="EX64:FF64"/>
    <mergeCell ref="EX65:FF65"/>
    <mergeCell ref="EX68:FF68"/>
    <mergeCell ref="EX66:FF66"/>
    <mergeCell ref="EX67:FF67"/>
    <mergeCell ref="EO64:EW64"/>
    <mergeCell ref="FG65:FQ65"/>
    <mergeCell ref="FG68:FQ68"/>
    <mergeCell ref="FR62:GA62"/>
    <mergeCell ref="FR63:GA63"/>
    <mergeCell ref="FR64:GA64"/>
    <mergeCell ref="FR65:GA65"/>
    <mergeCell ref="FR68:GA68"/>
    <mergeCell ref="FG63:FQ63"/>
    <mergeCell ref="FG64:FQ64"/>
    <mergeCell ref="AU66:BB66"/>
    <mergeCell ref="AU67:BB67"/>
    <mergeCell ref="BC66:BJ66"/>
    <mergeCell ref="BC67:BJ67"/>
    <mergeCell ref="BK66:BR66"/>
    <mergeCell ref="BK67:BR67"/>
    <mergeCell ref="CA66:CH66"/>
    <mergeCell ref="CA67:CH67"/>
    <mergeCell ref="CI66:CP66"/>
    <mergeCell ref="CI67:CP67"/>
    <mergeCell ref="DW66:EE66"/>
    <mergeCell ref="DW67:EE67"/>
    <mergeCell ref="CQ66:CX66"/>
    <mergeCell ref="CQ67:CX67"/>
    <mergeCell ref="DW70:EE70"/>
    <mergeCell ref="EF66:EN66"/>
    <mergeCell ref="EF67:EN67"/>
    <mergeCell ref="EF70:EN70"/>
    <mergeCell ref="EO66:EW66"/>
    <mergeCell ref="EO67:EW67"/>
    <mergeCell ref="EO70:EW70"/>
    <mergeCell ref="DW69:EE69"/>
    <mergeCell ref="EF69:EN69"/>
    <mergeCell ref="EO69:EW69"/>
    <mergeCell ref="EX70:FF70"/>
    <mergeCell ref="FG66:FQ66"/>
    <mergeCell ref="FG67:FQ67"/>
    <mergeCell ref="FG70:FQ70"/>
    <mergeCell ref="FR66:GA66"/>
    <mergeCell ref="FR67:GA67"/>
    <mergeCell ref="FR70:GA70"/>
    <mergeCell ref="EX69:FF69"/>
    <mergeCell ref="FG69:FQ69"/>
    <mergeCell ref="FR69:GA69"/>
    <mergeCell ref="F69:AI69"/>
    <mergeCell ref="AJ69:AT69"/>
    <mergeCell ref="AU69:BB69"/>
    <mergeCell ref="BC69:BJ69"/>
    <mergeCell ref="BK69:BR69"/>
    <mergeCell ref="BS69:BZ69"/>
    <mergeCell ref="CA69:CH69"/>
    <mergeCell ref="CI69:CP69"/>
    <mergeCell ref="CQ69:CX69"/>
    <mergeCell ref="CY69:DF69"/>
    <mergeCell ref="DG69:DN69"/>
    <mergeCell ref="DO69:DV69"/>
    <mergeCell ref="GB69:GG69"/>
    <mergeCell ref="GB62:GG62"/>
    <mergeCell ref="GH62:GS62"/>
    <mergeCell ref="GH63:GS63"/>
    <mergeCell ref="GB63:GG63"/>
    <mergeCell ref="GB64:GG64"/>
    <mergeCell ref="GH64:GS64"/>
    <mergeCell ref="GH69:GS69"/>
    <mergeCell ref="GH68:GS68"/>
    <mergeCell ref="GB65:GG65"/>
    <mergeCell ref="GT62:HE62"/>
    <mergeCell ref="GT63:HE63"/>
    <mergeCell ref="GT64:HE64"/>
    <mergeCell ref="GT65:HE65"/>
    <mergeCell ref="GT66:HE66"/>
    <mergeCell ref="GT68:HE68"/>
    <mergeCell ref="GT67:HE67"/>
    <mergeCell ref="GB66:GG66"/>
    <mergeCell ref="GH65:GS65"/>
    <mergeCell ref="GH66:GS66"/>
    <mergeCell ref="GH67:GS67"/>
    <mergeCell ref="GB67:GG67"/>
    <mergeCell ref="GB68:GG68"/>
    <mergeCell ref="DW64:EE64"/>
    <mergeCell ref="FG30:FQ30"/>
    <mergeCell ref="CY36:DF36"/>
    <mergeCell ref="DG36:DN36"/>
    <mergeCell ref="DO36:DV36"/>
    <mergeCell ref="CY70:DF70"/>
    <mergeCell ref="DG70:DN70"/>
    <mergeCell ref="DO70:DV70"/>
    <mergeCell ref="DW36:EE36"/>
    <mergeCell ref="EF36:EN36"/>
    <mergeCell ref="GT69:HE69"/>
    <mergeCell ref="GT29:HE29"/>
    <mergeCell ref="A22:E22"/>
    <mergeCell ref="A23:E23"/>
    <mergeCell ref="A24:E24"/>
    <mergeCell ref="A25:E25"/>
    <mergeCell ref="A26:E26"/>
    <mergeCell ref="F22:AI22"/>
    <mergeCell ref="F23:AI23"/>
    <mergeCell ref="F24:AI24"/>
    <mergeCell ref="A16:E16"/>
    <mergeCell ref="A17:E17"/>
    <mergeCell ref="A18:E18"/>
    <mergeCell ref="A19:E19"/>
    <mergeCell ref="A21:E21"/>
    <mergeCell ref="A20:E20"/>
    <mergeCell ref="F16:AI16"/>
    <mergeCell ref="F17:AI17"/>
    <mergeCell ref="F18:AI18"/>
    <mergeCell ref="F19:AI19"/>
    <mergeCell ref="F20:AI20"/>
    <mergeCell ref="F21:AI21"/>
    <mergeCell ref="F25:AI25"/>
    <mergeCell ref="F26:AI26"/>
    <mergeCell ref="AJ16:AT16"/>
    <mergeCell ref="AJ17:AT17"/>
    <mergeCell ref="AJ18:AT18"/>
    <mergeCell ref="AJ19:AT19"/>
    <mergeCell ref="AJ20:AT20"/>
    <mergeCell ref="AJ21:AT21"/>
    <mergeCell ref="AJ22:AT22"/>
    <mergeCell ref="AJ23:AT23"/>
    <mergeCell ref="AJ24:AT24"/>
    <mergeCell ref="AJ25:AT25"/>
    <mergeCell ref="AJ26:AT26"/>
    <mergeCell ref="AU16:BB16"/>
    <mergeCell ref="AU17:BB17"/>
    <mergeCell ref="AU18:BB18"/>
    <mergeCell ref="AU19:BB19"/>
    <mergeCell ref="AU20:BB20"/>
    <mergeCell ref="AU21:BB21"/>
    <mergeCell ref="AU22:BB22"/>
    <mergeCell ref="AU23:BB23"/>
    <mergeCell ref="AU24:BB24"/>
    <mergeCell ref="AU25:BB25"/>
    <mergeCell ref="AU26:BB26"/>
    <mergeCell ref="BC16:BJ16"/>
    <mergeCell ref="BC17:BJ17"/>
    <mergeCell ref="BC18:BJ18"/>
    <mergeCell ref="BC19:BJ19"/>
    <mergeCell ref="BC20:BJ20"/>
    <mergeCell ref="BC21:BJ21"/>
    <mergeCell ref="BC22:BJ22"/>
    <mergeCell ref="BC23:BJ23"/>
    <mergeCell ref="BC24:BJ24"/>
    <mergeCell ref="BC25:BJ25"/>
    <mergeCell ref="BC26:BJ26"/>
    <mergeCell ref="BK22:BR22"/>
    <mergeCell ref="BK23:BR23"/>
    <mergeCell ref="BK24:BR24"/>
    <mergeCell ref="BK25:BR25"/>
    <mergeCell ref="BK26:BR26"/>
    <mergeCell ref="BK16:BR16"/>
    <mergeCell ref="BK17:BR17"/>
    <mergeCell ref="BK18:BR18"/>
    <mergeCell ref="BK19:BR19"/>
    <mergeCell ref="BK20:BR20"/>
    <mergeCell ref="BK21:BR21"/>
    <mergeCell ref="BS16:BZ16"/>
    <mergeCell ref="BS17:BZ17"/>
    <mergeCell ref="BS18:BZ18"/>
    <mergeCell ref="BS19:BZ19"/>
    <mergeCell ref="BS20:BZ20"/>
    <mergeCell ref="BS21:BZ21"/>
    <mergeCell ref="BS22:BZ22"/>
    <mergeCell ref="BS23:BZ23"/>
    <mergeCell ref="BS24:BZ24"/>
    <mergeCell ref="BS25:BZ25"/>
    <mergeCell ref="BS26:BZ26"/>
    <mergeCell ref="CA16:CH16"/>
    <mergeCell ref="CA17:CH17"/>
    <mergeCell ref="CA18:CH18"/>
    <mergeCell ref="CA19:CH19"/>
    <mergeCell ref="CA20:CH20"/>
    <mergeCell ref="CA21:CH21"/>
    <mergeCell ref="CA22:CH22"/>
    <mergeCell ref="CA23:CH23"/>
    <mergeCell ref="CA24:CH24"/>
    <mergeCell ref="CA25:CH25"/>
    <mergeCell ref="CA26:CH26"/>
    <mergeCell ref="CQ16:CX16"/>
    <mergeCell ref="CQ17:CX17"/>
    <mergeCell ref="CQ18:CX18"/>
    <mergeCell ref="CQ19:CX19"/>
    <mergeCell ref="CQ20:CX20"/>
    <mergeCell ref="CQ21:CX21"/>
    <mergeCell ref="CQ22:CX22"/>
    <mergeCell ref="CQ23:CX23"/>
    <mergeCell ref="CQ24:CX24"/>
    <mergeCell ref="CQ25:CX25"/>
    <mergeCell ref="CQ26:CX26"/>
    <mergeCell ref="DW16:EE16"/>
    <mergeCell ref="DW20:EE20"/>
    <mergeCell ref="DW24:EE24"/>
    <mergeCell ref="CY17:DF17"/>
    <mergeCell ref="CY18:DF18"/>
    <mergeCell ref="EF16:EN16"/>
    <mergeCell ref="DW17:EE17"/>
    <mergeCell ref="EF17:EN17"/>
    <mergeCell ref="DW18:EE18"/>
    <mergeCell ref="EF18:EN18"/>
    <mergeCell ref="DW19:EE19"/>
    <mergeCell ref="EF19:EN19"/>
    <mergeCell ref="EF20:EN20"/>
    <mergeCell ref="DW21:EE21"/>
    <mergeCell ref="EF21:EN21"/>
    <mergeCell ref="DW22:EE22"/>
    <mergeCell ref="EF22:EN22"/>
    <mergeCell ref="DW23:EE23"/>
    <mergeCell ref="EF23:EN23"/>
    <mergeCell ref="EF24:EN24"/>
    <mergeCell ref="DW25:EE25"/>
    <mergeCell ref="EF25:EN25"/>
    <mergeCell ref="DW26:EE26"/>
    <mergeCell ref="EF26:EN26"/>
    <mergeCell ref="DW30:EE30"/>
    <mergeCell ref="EF30:EN30"/>
    <mergeCell ref="EO16:EW16"/>
    <mergeCell ref="EX16:FF16"/>
    <mergeCell ref="EO17:EW17"/>
    <mergeCell ref="EX17:FF17"/>
    <mergeCell ref="EO18:EW18"/>
    <mergeCell ref="EX18:FF18"/>
    <mergeCell ref="EO19:EW19"/>
    <mergeCell ref="EX19:FF19"/>
    <mergeCell ref="EO20:EW20"/>
    <mergeCell ref="EX20:FF20"/>
    <mergeCell ref="EO21:EW21"/>
    <mergeCell ref="EX21:FF21"/>
    <mergeCell ref="EO22:EW22"/>
    <mergeCell ref="EX22:FF22"/>
    <mergeCell ref="EO23:EW23"/>
    <mergeCell ref="EX23:FF23"/>
    <mergeCell ref="EO24:EW24"/>
    <mergeCell ref="EX24:FF24"/>
    <mergeCell ref="EO25:EW25"/>
    <mergeCell ref="EX25:FF25"/>
    <mergeCell ref="EO26:EW26"/>
    <mergeCell ref="EX26:FF26"/>
    <mergeCell ref="FG16:FQ16"/>
    <mergeCell ref="FG17:FQ17"/>
    <mergeCell ref="FG18:FQ18"/>
    <mergeCell ref="FG19:FQ19"/>
    <mergeCell ref="FG20:FQ20"/>
    <mergeCell ref="FG21:FQ21"/>
    <mergeCell ref="FG22:FQ22"/>
    <mergeCell ref="FG23:FQ23"/>
    <mergeCell ref="FG24:FQ24"/>
    <mergeCell ref="FG25:FQ25"/>
    <mergeCell ref="FG26:FQ26"/>
    <mergeCell ref="FR16:GA16"/>
    <mergeCell ref="FR18:GA18"/>
    <mergeCell ref="FR20:GA20"/>
    <mergeCell ref="FR22:GA22"/>
    <mergeCell ref="FR24:GA24"/>
    <mergeCell ref="GB16:GG16"/>
    <mergeCell ref="GH16:GS16"/>
    <mergeCell ref="GT16:HE16"/>
    <mergeCell ref="FR17:GA17"/>
    <mergeCell ref="GB17:GG17"/>
    <mergeCell ref="GH17:GS17"/>
    <mergeCell ref="GT17:HE17"/>
    <mergeCell ref="GB18:GG18"/>
    <mergeCell ref="GH18:GS18"/>
    <mergeCell ref="GT18:HE18"/>
    <mergeCell ref="FR19:GA19"/>
    <mergeCell ref="GB19:GG19"/>
    <mergeCell ref="GH19:GS19"/>
    <mergeCell ref="GT19:HE19"/>
    <mergeCell ref="GB20:GG20"/>
    <mergeCell ref="GH20:GS20"/>
    <mergeCell ref="GT20:HE20"/>
    <mergeCell ref="FR21:GA21"/>
    <mergeCell ref="GB21:GG21"/>
    <mergeCell ref="GH21:GS21"/>
    <mergeCell ref="GT21:HE21"/>
    <mergeCell ref="GB22:GG22"/>
    <mergeCell ref="GH22:GS22"/>
    <mergeCell ref="GT22:HE22"/>
    <mergeCell ref="FR23:GA23"/>
    <mergeCell ref="GB23:GG23"/>
    <mergeCell ref="GH23:GS23"/>
    <mergeCell ref="GT23:HE23"/>
    <mergeCell ref="GB24:GG24"/>
    <mergeCell ref="GH24:GS24"/>
    <mergeCell ref="GT24:HE24"/>
    <mergeCell ref="FR25:GA25"/>
    <mergeCell ref="GB25:GG25"/>
    <mergeCell ref="GH25:GS25"/>
    <mergeCell ref="GT25:HE25"/>
    <mergeCell ref="FR26:GA26"/>
    <mergeCell ref="GB26:GG26"/>
    <mergeCell ref="GH26:GS26"/>
    <mergeCell ref="GT26:HE26"/>
    <mergeCell ref="GT28:HE28"/>
    <mergeCell ref="GB28:GG28"/>
    <mergeCell ref="FR27:GA27"/>
    <mergeCell ref="GB27:GG27"/>
    <mergeCell ref="FR30:GA30"/>
    <mergeCell ref="GB30:GG30"/>
    <mergeCell ref="GH30:GS30"/>
    <mergeCell ref="GT30:HE30"/>
    <mergeCell ref="GB29:GG29"/>
    <mergeCell ref="F36:AI36"/>
    <mergeCell ref="AJ36:AT36"/>
    <mergeCell ref="CA36:CH36"/>
    <mergeCell ref="CI36:CP36"/>
    <mergeCell ref="CQ36:CX36"/>
    <mergeCell ref="F37:AI37"/>
    <mergeCell ref="AJ37:AT37"/>
    <mergeCell ref="AU37:BB37"/>
    <mergeCell ref="BC37:BJ37"/>
    <mergeCell ref="AU38:BB38"/>
    <mergeCell ref="BC38:BJ38"/>
    <mergeCell ref="F39:AI39"/>
    <mergeCell ref="AJ39:AT39"/>
    <mergeCell ref="AU39:BB39"/>
    <mergeCell ref="BC39:BJ39"/>
    <mergeCell ref="BK36:BR36"/>
    <mergeCell ref="BS36:BZ36"/>
    <mergeCell ref="F38:AI38"/>
    <mergeCell ref="AJ38:AT38"/>
    <mergeCell ref="AU36:BB36"/>
    <mergeCell ref="BC36:BJ36"/>
    <mergeCell ref="EO36:EW36"/>
    <mergeCell ref="EX36:FF36"/>
    <mergeCell ref="FG36:FQ36"/>
    <mergeCell ref="FR36:GA36"/>
    <mergeCell ref="GB36:GG36"/>
    <mergeCell ref="GH36:GS36"/>
    <mergeCell ref="GT36:HE36"/>
    <mergeCell ref="BK37:BR37"/>
    <mergeCell ref="BS37:BZ37"/>
    <mergeCell ref="CA37:CH37"/>
    <mergeCell ref="CI37:CP37"/>
    <mergeCell ref="CQ37:CX37"/>
    <mergeCell ref="CY37:DF37"/>
    <mergeCell ref="DG37:DN37"/>
    <mergeCell ref="DO37:DV37"/>
    <mergeCell ref="DW37:EE37"/>
    <mergeCell ref="EF37:EN37"/>
    <mergeCell ref="EO37:EW37"/>
    <mergeCell ref="EX37:FF37"/>
    <mergeCell ref="FG37:FQ37"/>
    <mergeCell ref="EX38:FF38"/>
    <mergeCell ref="FR37:GA37"/>
    <mergeCell ref="GB37:GG37"/>
    <mergeCell ref="GH37:GS37"/>
    <mergeCell ref="GT37:HE37"/>
    <mergeCell ref="BK38:BR38"/>
    <mergeCell ref="BS38:BZ38"/>
    <mergeCell ref="CA38:CH38"/>
    <mergeCell ref="CI38:CP38"/>
    <mergeCell ref="CQ38:CX38"/>
    <mergeCell ref="FR38:GA38"/>
    <mergeCell ref="GB38:GG38"/>
    <mergeCell ref="GH38:GS38"/>
    <mergeCell ref="GT38:HE38"/>
    <mergeCell ref="BK39:BR39"/>
    <mergeCell ref="BS39:BZ39"/>
    <mergeCell ref="CA39:CH39"/>
    <mergeCell ref="CI39:CP39"/>
    <mergeCell ref="CQ39:CX39"/>
    <mergeCell ref="DG38:DN38"/>
    <mergeCell ref="DG39:DN39"/>
    <mergeCell ref="DO39:DV39"/>
    <mergeCell ref="EO39:EW39"/>
    <mergeCell ref="FG38:FQ38"/>
    <mergeCell ref="DO38:DV38"/>
    <mergeCell ref="DW38:EE38"/>
    <mergeCell ref="EF38:EN38"/>
    <mergeCell ref="EO38:EW38"/>
    <mergeCell ref="EX39:FF39"/>
    <mergeCell ref="FG39:FQ39"/>
    <mergeCell ref="FR39:GA39"/>
    <mergeCell ref="GB39:GG39"/>
    <mergeCell ref="GH39:GS39"/>
    <mergeCell ref="GT39:HE39"/>
    <mergeCell ref="F58:AI58"/>
    <mergeCell ref="AJ58:AT58"/>
    <mergeCell ref="AU58:BB58"/>
    <mergeCell ref="BC58:BJ58"/>
    <mergeCell ref="BK58:BR58"/>
    <mergeCell ref="BS58:BZ58"/>
    <mergeCell ref="CA58:CH58"/>
    <mergeCell ref="CI58:CP58"/>
    <mergeCell ref="CQ58:CX58"/>
    <mergeCell ref="CY58:DF58"/>
    <mergeCell ref="DG58:DN58"/>
    <mergeCell ref="GB58:GG58"/>
    <mergeCell ref="FR58:GA58"/>
    <mergeCell ref="FG58:FQ58"/>
    <mergeCell ref="GH58:GS58"/>
    <mergeCell ref="GT58:HE58"/>
    <mergeCell ref="EO54:EW54"/>
    <mergeCell ref="EX54:FF54"/>
    <mergeCell ref="EO55:EW55"/>
    <mergeCell ref="EX55:FF55"/>
    <mergeCell ref="EO56:EW56"/>
    <mergeCell ref="FG54:FQ54"/>
    <mergeCell ref="FR55:GA55"/>
    <mergeCell ref="GB55:GG55"/>
    <mergeCell ref="GT55:HE55"/>
    <mergeCell ref="FR56:GA56"/>
    <mergeCell ref="GB56:GG56"/>
    <mergeCell ref="GH56:GS56"/>
    <mergeCell ref="GT56:HE56"/>
    <mergeCell ref="EX56:FF56"/>
    <mergeCell ref="FG56:FQ56"/>
    <mergeCell ref="CA75:CH75"/>
    <mergeCell ref="CI75:CP75"/>
    <mergeCell ref="AJ74:AT74"/>
    <mergeCell ref="AU74:BB74"/>
    <mergeCell ref="BC74:BJ74"/>
    <mergeCell ref="BK74:BR74"/>
    <mergeCell ref="BS74:BZ74"/>
    <mergeCell ref="CA74:CH74"/>
    <mergeCell ref="BS76:BZ76"/>
    <mergeCell ref="CI76:CP76"/>
    <mergeCell ref="CY74:DF74"/>
    <mergeCell ref="EX74:FF74"/>
    <mergeCell ref="F75:AI75"/>
    <mergeCell ref="AJ75:AT75"/>
    <mergeCell ref="AU75:BB75"/>
    <mergeCell ref="BC75:BJ75"/>
    <mergeCell ref="BK75:BR75"/>
    <mergeCell ref="BS75:BZ75"/>
    <mergeCell ref="GH80:GS80"/>
    <mergeCell ref="GT80:HE80"/>
    <mergeCell ref="EF75:EN75"/>
    <mergeCell ref="EO75:EW75"/>
    <mergeCell ref="EX75:FF75"/>
    <mergeCell ref="F76:AI76"/>
    <mergeCell ref="AJ76:AT76"/>
    <mergeCell ref="AU76:BB76"/>
    <mergeCell ref="BC76:BJ76"/>
    <mergeCell ref="BK76:BR76"/>
    <mergeCell ref="HF80:IB80"/>
    <mergeCell ref="FR74:GA74"/>
    <mergeCell ref="GB74:GG74"/>
    <mergeCell ref="FR76:GA76"/>
    <mergeCell ref="FR77:GA77"/>
    <mergeCell ref="GT74:HE74"/>
    <mergeCell ref="GB78:GG78"/>
    <mergeCell ref="FR79:GA79"/>
    <mergeCell ref="GH75:GS75"/>
    <mergeCell ref="GT75:HE75"/>
    <mergeCell ref="GH74:GS74"/>
    <mergeCell ref="GB76:GG76"/>
    <mergeCell ref="GH76:GS76"/>
    <mergeCell ref="GT76:HE76"/>
    <mergeCell ref="EX80:FF80"/>
    <mergeCell ref="FG80:FQ80"/>
    <mergeCell ref="FR80:GA80"/>
    <mergeCell ref="GB80:GG80"/>
    <mergeCell ref="FR75:GA75"/>
    <mergeCell ref="GB75:GG75"/>
    <mergeCell ref="FG75:FQ75"/>
    <mergeCell ref="FG76:FQ76"/>
    <mergeCell ref="EX76:FF76"/>
    <mergeCell ref="DO80:DV80"/>
    <mergeCell ref="DW80:EE80"/>
    <mergeCell ref="EX29:FF29"/>
    <mergeCell ref="EX33:FF33"/>
    <mergeCell ref="DO76:DV76"/>
    <mergeCell ref="DW76:EE76"/>
    <mergeCell ref="DW39:EE39"/>
    <mergeCell ref="CY56:DF56"/>
    <mergeCell ref="EF76:EN76"/>
    <mergeCell ref="EO76:EW76"/>
    <mergeCell ref="DO33:DV33"/>
    <mergeCell ref="EF80:EN80"/>
    <mergeCell ref="EO80:EW80"/>
    <mergeCell ref="EO33:EW33"/>
    <mergeCell ref="CY76:DF76"/>
    <mergeCell ref="DG76:DN76"/>
    <mergeCell ref="EF39:EN39"/>
    <mergeCell ref="A80:E80"/>
    <mergeCell ref="F80:AI80"/>
    <mergeCell ref="AJ80:AT80"/>
    <mergeCell ref="AU80:BB80"/>
    <mergeCell ref="BC80:BJ80"/>
    <mergeCell ref="BK80:BR80"/>
    <mergeCell ref="CY19:DF19"/>
    <mergeCell ref="CY20:DF20"/>
    <mergeCell ref="CY21:DF21"/>
    <mergeCell ref="CY22:DF22"/>
    <mergeCell ref="CY23:DF23"/>
    <mergeCell ref="CY24:DF24"/>
    <mergeCell ref="CY25:DF25"/>
    <mergeCell ref="CY26:DF26"/>
    <mergeCell ref="CY30:DF30"/>
    <mergeCell ref="CY54:DF54"/>
    <mergeCell ref="CY39:DF39"/>
    <mergeCell ref="CY38:DF38"/>
    <mergeCell ref="CY32:DF32"/>
    <mergeCell ref="CY48:DF48"/>
    <mergeCell ref="CI25:CP25"/>
    <mergeCell ref="CI26:CP26"/>
    <mergeCell ref="CI29:CP29"/>
    <mergeCell ref="CI30:CP30"/>
    <mergeCell ref="A33:E33"/>
    <mergeCell ref="F33:AI33"/>
    <mergeCell ref="AJ33:AT33"/>
    <mergeCell ref="AU33:BB33"/>
    <mergeCell ref="BC33:BJ33"/>
    <mergeCell ref="BK33:BR33"/>
    <mergeCell ref="FR33:GA33"/>
    <mergeCell ref="GB33:GG33"/>
    <mergeCell ref="BS33:BZ33"/>
    <mergeCell ref="CA33:CH33"/>
    <mergeCell ref="CI33:CP33"/>
    <mergeCell ref="CQ33:CX33"/>
    <mergeCell ref="CY33:DF33"/>
    <mergeCell ref="DG33:DN33"/>
    <mergeCell ref="DW33:EE33"/>
    <mergeCell ref="EF33:EN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2" max="2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pto12</cp:lastModifiedBy>
  <cp:lastPrinted>2016-01-28T08:25:33Z</cp:lastPrinted>
  <dcterms:created xsi:type="dcterms:W3CDTF">2010-07-13T07:14:44Z</dcterms:created>
  <dcterms:modified xsi:type="dcterms:W3CDTF">2016-01-29T07:28:10Z</dcterms:modified>
  <cp:category/>
  <cp:version/>
  <cp:contentType/>
  <cp:contentStatus/>
</cp:coreProperties>
</file>